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cival.bizerra\Downloads\"/>
    </mc:Choice>
  </mc:AlternateContent>
  <bookViews>
    <workbookView xWindow="0" yWindow="0" windowWidth="24000" windowHeight="9000" tabRatio="839" firstSheet="1" activeTab="1"/>
  </bookViews>
  <sheets>
    <sheet name="Original" sheetId="1" state="hidden" r:id="rId1"/>
    <sheet name="Planilha Estimativa" sheetId="4" r:id="rId2"/>
    <sheet name="Plan2" sheetId="2" state="hidden" r:id="rId3"/>
    <sheet name="Plan3" sheetId="3" state="hidden" r:id="rId4"/>
    <sheet name="Cronog. Físico-Financeiro" sheetId="13" r:id="rId5"/>
  </sheets>
  <externalReferences>
    <externalReference r:id="rId6"/>
    <externalReference r:id="rId7"/>
    <externalReference r:id="rId8"/>
  </externalReferences>
  <definedNames>
    <definedName name="ADM_CENTRAL">#REF!</definedName>
    <definedName name="ADM_LOCAL">#REF!</definedName>
    <definedName name="_xlnm.Print_Area" localSheetId="4">'Cronog. Físico-Financeiro'!$B$1:$G$55</definedName>
    <definedName name="_xlnm.Print_Area" localSheetId="1">'Planilha Estimativa'!$B$2:$J$113</definedName>
    <definedName name="BDI_CD_MATBETUM">'[1]BDI (MAT BETUM)'!$D$25</definedName>
    <definedName name="BDI_GERAL">#REF!</definedName>
    <definedName name="BDI_SERV_TERC">#REF!</definedName>
    <definedName name="CHECAGEM">CHOOSE([2]PARÂMETROS!$A$7,[2]PARÂMETROS!$B$7)</definedName>
    <definedName name="COFINS">#REF!</definedName>
    <definedName name="CUSTO_UNIT_100000">'[1]100000'!$J$46</definedName>
    <definedName name="CUSTO_UNIT_100001">'[1]100001'!$J$51</definedName>
    <definedName name="CUSTO_UNIT_100002">'[1]100002'!$J$44</definedName>
    <definedName name="CUSTO_UNIT_100003">'[1]100003'!$J$46</definedName>
    <definedName name="CUSTO_UNIT_100004">'[1]100004'!$J$58</definedName>
    <definedName name="CUSTO_UNIT_100005">'[1]100005'!$J$43</definedName>
    <definedName name="CUSTO_UNIT_100006">'[1]100006'!$J$43</definedName>
    <definedName name="CUSTO_UNIT_100007">'[1]100007'!$J$42</definedName>
    <definedName name="CUSTO_UNIT_100008">'[1]100008'!$J$42</definedName>
    <definedName name="CUSTO_UNIT_100009">'[1]100009'!$J$42</definedName>
    <definedName name="CUSTO_UNIT_100010">'[1]100010'!$J$53</definedName>
    <definedName name="CUSTO_UNIT_100011">'[1]100011'!$J$44</definedName>
    <definedName name="CUSTO_UNIT_100012">'[1]100012'!$J$47</definedName>
    <definedName name="CUSTO_UNIT_100013">'[1]100013'!$J$53</definedName>
    <definedName name="CUSTO_UNIT_100014">'[1]100014'!$J$46</definedName>
    <definedName name="CUSTO_UNIT_100015">'[1]100015'!$J$51</definedName>
    <definedName name="CUSTO_UNIT_100016">'[1]100016'!$J$45</definedName>
    <definedName name="CUSTO_UNIT_2S0110009A">'[1]2 S 01 100 09 A'!$J$45</definedName>
    <definedName name="CUSTO_UNIT_2S0110020A">'[1]2 S 01 100 20 A'!$J$45</definedName>
    <definedName name="CUSTO_UNIT_2S0230000A">'[1]2 S 02 300 00 A'!$J$44</definedName>
    <definedName name="CUSTO_UNIT_2S0240000A">'[1]2 S 02 400 00 A'!$J$44</definedName>
    <definedName name="CUSTO_UNIT_2S0254001A">'[1]2 S 02 540 01 A'!$J$46</definedName>
    <definedName name="CUSTO_UNIT_2S0332951A">'[1]2 S 03 329 51 A'!$J$46</definedName>
    <definedName name="CUSTO_UNIT_5747A">'[1]5747A'!$J$43</definedName>
    <definedName name="CUSTO_UNIT_5747B">'[1]5747B'!$J$43</definedName>
    <definedName name="CUSTO_UNIT_5S0110020A">'[1]5 S 01 100 20 A'!$J$45</definedName>
    <definedName name="CUSTO_UNIT_73692A">'[1]73692A'!$J$42</definedName>
    <definedName name="CUSTO_UNIT_73994_001A">'[1]73994_001A'!$J$42</definedName>
    <definedName name="CUSTO_UNIT_99997">'[1]99997'!$J$46</definedName>
    <definedName name="CUSTO_UNIT_99999">'[1]99999'!$J$54</definedName>
    <definedName name="DESP_FINANC">#REF!</definedName>
    <definedName name="FATOR_CORR_PAVIM">'[1]PREÇOS MAT BETUM'!$E$87</definedName>
    <definedName name="GARANTIAS">#REF!</definedName>
    <definedName name="ISS">#REF!</definedName>
    <definedName name="LUCRO">#REF!</definedName>
    <definedName name="Macro1">[3]!Macro1</definedName>
    <definedName name="PIS">#REF!</definedName>
    <definedName name="RISCOS">#REF!</definedName>
    <definedName name="SUBTOTAL_01">'[1]PSP-PAV_DREN_OAE EPIG'!$I$9</definedName>
    <definedName name="SUBTOTAL_02">'[1]PSP-PAV_DREN_OAE EPIG'!$I$46</definedName>
    <definedName name="SUBTOTAL_03">'[1]PSP-PAV_DREN_OAE EPIG'!$I$72</definedName>
    <definedName name="SUBTOTAL_04">'[1]PSP-PAV_DREN_OAE EPIG'!$I$83</definedName>
    <definedName name="SUBTOTAL_05">'[1]PSP-PAV_DREN_OAE EPIG'!$I$130</definedName>
    <definedName name="SUBTOTAL_06">'[1]PSP-PAV_DREN_OAE EPIG'!$I$169</definedName>
    <definedName name="SUBTOTAL_07">'[1]PSP-PAV_DREN_OAE EPIG'!$I$196</definedName>
    <definedName name="SUBTOTAL_08">'[1]PSP-PAV_DREN_OAE EPIG'!$I$303</definedName>
    <definedName name="SUBTOTAL_09">'[1]PSP-PAV_DREN_OAE EPIG'!$I$318</definedName>
    <definedName name="_xlnm.Print_Titles" localSheetId="4">'Cronog. Físico-Financeiro'!$1:$12</definedName>
    <definedName name="_xlnm.Print_Titles" localSheetId="1">'Planilha Estimativa'!$2:$15</definedName>
    <definedName name="TRIBUTOS">#REF!</definedName>
    <definedName name="VALOR_UNIT_100013">'[1]100013'!$J$55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3" l="1"/>
  <c r="C40" i="13"/>
  <c r="C39" i="13"/>
  <c r="C38" i="13"/>
  <c r="B40" i="13"/>
  <c r="B39" i="13"/>
  <c r="B38" i="13"/>
  <c r="J95" i="4"/>
  <c r="J94" i="4"/>
  <c r="J92" i="4"/>
  <c r="J91" i="4"/>
  <c r="J90" i="4"/>
  <c r="J88" i="4"/>
  <c r="J87" i="4"/>
  <c r="J84" i="4"/>
  <c r="J83" i="4"/>
  <c r="J77" i="4"/>
  <c r="J76" i="4"/>
  <c r="J75" i="4"/>
  <c r="J74" i="4"/>
  <c r="J67" i="4"/>
  <c r="J68" i="4"/>
  <c r="J66" i="4"/>
  <c r="J63" i="4"/>
  <c r="J55" i="4"/>
  <c r="J54" i="4"/>
  <c r="J47" i="4"/>
  <c r="J46" i="4"/>
  <c r="J43" i="4"/>
  <c r="J42" i="4"/>
  <c r="J36" i="4"/>
  <c r="J35" i="4"/>
  <c r="J33" i="4"/>
  <c r="J32" i="4"/>
  <c r="J31" i="4"/>
  <c r="J30" i="4"/>
  <c r="J29" i="4"/>
  <c r="J23" i="4"/>
  <c r="J22" i="4"/>
  <c r="J19" i="4"/>
  <c r="J56" i="4" l="1"/>
  <c r="J78" i="4"/>
  <c r="J24" i="4"/>
  <c r="J96" i="4"/>
  <c r="D35" i="13" l="1"/>
  <c r="D25" i="13"/>
  <c r="D32" i="13"/>
  <c r="C31" i="13"/>
  <c r="B31" i="13"/>
  <c r="C30" i="13"/>
  <c r="B23" i="13"/>
  <c r="B22" i="13"/>
  <c r="C21" i="13"/>
  <c r="B21" i="13"/>
  <c r="C20" i="13"/>
  <c r="B20" i="13"/>
  <c r="B34" i="13"/>
  <c r="C34" i="13"/>
  <c r="C37" i="13"/>
  <c r="B37" i="13"/>
  <c r="C15" i="13"/>
  <c r="C17" i="13"/>
  <c r="B17" i="13"/>
  <c r="B15" i="13"/>
  <c r="B18" i="13"/>
  <c r="C18" i="13"/>
  <c r="D15" i="13"/>
  <c r="G16" i="13" s="1"/>
  <c r="C8" i="13"/>
  <c r="C11" i="13"/>
  <c r="C9" i="13"/>
  <c r="G26" i="13" l="1"/>
  <c r="F26" i="13"/>
  <c r="E26" i="13"/>
  <c r="G36" i="13"/>
  <c r="F36" i="13"/>
  <c r="E36" i="13"/>
  <c r="F33" i="13"/>
  <c r="E33" i="13"/>
  <c r="G33" i="13"/>
  <c r="F16" i="13"/>
  <c r="E16" i="13"/>
  <c r="G61" i="4" l="1"/>
  <c r="G62" i="4"/>
  <c r="I55" i="4"/>
  <c r="J62" i="4" l="1"/>
  <c r="J61" i="4"/>
  <c r="G60" i="4"/>
  <c r="I61" i="4"/>
  <c r="J60" i="4" l="1"/>
  <c r="G48" i="4"/>
  <c r="I46" i="4"/>
  <c r="J69" i="4" l="1"/>
  <c r="D28" i="13" s="1"/>
  <c r="J48" i="4"/>
  <c r="J38" i="4"/>
  <c r="G49" i="4"/>
  <c r="J41" i="4" l="1"/>
  <c r="J49" i="4"/>
  <c r="F29" i="13"/>
  <c r="G29" i="13"/>
  <c r="I33" i="4"/>
  <c r="I32" i="4"/>
  <c r="I31" i="4"/>
  <c r="I30" i="4"/>
  <c r="J50" i="4" l="1"/>
  <c r="D18" i="13" s="1"/>
  <c r="C35" i="13"/>
  <c r="B35" i="13"/>
  <c r="C32" i="13"/>
  <c r="B32" i="13"/>
  <c r="B30" i="13"/>
  <c r="C27" i="13"/>
  <c r="B27" i="13"/>
  <c r="C25" i="13"/>
  <c r="B25" i="13"/>
  <c r="B24" i="13"/>
  <c r="C24" i="13"/>
  <c r="C23" i="13"/>
  <c r="E19" i="13" l="1"/>
  <c r="B43" i="13" l="1"/>
  <c r="C43" i="13"/>
  <c r="C22" i="13"/>
  <c r="G101" i="4" l="1"/>
  <c r="J101" i="4" l="1"/>
  <c r="C41" i="13"/>
  <c r="J102" i="4" l="1"/>
  <c r="B41" i="13"/>
  <c r="D41" i="13" l="1"/>
  <c r="J103" i="4"/>
  <c r="C28" i="13"/>
  <c r="B28" i="13"/>
  <c r="J104" i="4" l="1"/>
  <c r="D45" i="13" s="1"/>
  <c r="G42" i="13"/>
  <c r="F42" i="13"/>
  <c r="E42" i="13"/>
  <c r="J105" i="4" l="1"/>
  <c r="G46" i="13"/>
  <c r="D48" i="13"/>
  <c r="E46" i="13"/>
  <c r="E49" i="13" s="1"/>
  <c r="E51" i="13" s="1"/>
  <c r="F46" i="13"/>
  <c r="F49" i="13" s="1"/>
  <c r="G49" i="13"/>
  <c r="D4" i="1"/>
  <c r="E50" i="13" l="1"/>
  <c r="E52" i="13" s="1"/>
  <c r="G50" i="13"/>
  <c r="F50" i="13"/>
  <c r="F51" i="13"/>
  <c r="G51" i="13" s="1"/>
  <c r="D12" i="1"/>
  <c r="F12" i="1" s="1"/>
  <c r="A18" i="1"/>
  <c r="E18" i="1"/>
  <c r="D19" i="1"/>
  <c r="F19" i="1" s="1"/>
  <c r="E35" i="1"/>
  <c r="F35" i="1" s="1"/>
  <c r="E34" i="1"/>
  <c r="F34" i="1" s="1"/>
  <c r="D31" i="1"/>
  <c r="F2" i="1"/>
  <c r="F3" i="1" s="1"/>
  <c r="F4" i="1"/>
  <c r="F6" i="1"/>
  <c r="F28" i="1"/>
  <c r="F26" i="1"/>
  <c r="F23" i="1"/>
  <c r="D13" i="1"/>
  <c r="F13" i="1" s="1"/>
  <c r="F27" i="1"/>
  <c r="F9" i="1"/>
  <c r="F52" i="13" l="1"/>
  <c r="G52" i="13" s="1"/>
  <c r="D14" i="1"/>
  <c r="F14" i="1" s="1"/>
  <c r="F31" i="1"/>
  <c r="F32" i="1" s="1"/>
  <c r="F36" i="1"/>
  <c r="D17" i="1"/>
  <c r="F29" i="1"/>
  <c r="D18" i="1" l="1"/>
  <c r="F18" i="1" s="1"/>
  <c r="F17" i="1"/>
  <c r="F20" i="1" l="1"/>
  <c r="F38" i="1" s="1"/>
  <c r="F39" i="1" s="1"/>
  <c r="F40" i="1" s="1"/>
</calcChain>
</file>

<file path=xl/sharedStrings.xml><?xml version="1.0" encoding="utf-8"?>
<sst xmlns="http://schemas.openxmlformats.org/spreadsheetml/2006/main" count="386" uniqueCount="268">
  <si>
    <t>Serviços topográficos</t>
  </si>
  <si>
    <t>Unidade</t>
  </si>
  <si>
    <t>Quantidade</t>
  </si>
  <si>
    <t>Custo Unitário</t>
  </si>
  <si>
    <t>Custo total</t>
  </si>
  <si>
    <t>ART da obra</t>
  </si>
  <si>
    <t>unid</t>
  </si>
  <si>
    <t>Total da etapa</t>
  </si>
  <si>
    <t>Barracao (2,2 x 6,20m)</t>
  </si>
  <si>
    <t>m2</t>
  </si>
  <si>
    <t>Falta Mob/Desmob</t>
  </si>
  <si>
    <t>Placas (1,00 x 1,50 m)</t>
  </si>
  <si>
    <t>41 unidades (não bate o quantitativo)</t>
  </si>
  <si>
    <t>Locação da obra</t>
  </si>
  <si>
    <t>De toda a área</t>
  </si>
  <si>
    <t>Limpeza e preparo de área</t>
  </si>
  <si>
    <t>74151/001</t>
  </si>
  <si>
    <t>Limpeza, escavação e carga de material de 1a categoria, utilizando trator de esteiras com lâminca e pá carregadeira</t>
  </si>
  <si>
    <t>m3</t>
  </si>
  <si>
    <t>Não tem limpeza no titulo original do serviço. Utilizou h=20cm e 25% de empolamento. Deveria ser 10cm sem empolamento</t>
  </si>
  <si>
    <t>Limpeza superficial de camada vegetal</t>
  </si>
  <si>
    <t>utilizou área do plantio de grama</t>
  </si>
  <si>
    <t>Transporte comercial com caminhão basculante</t>
  </si>
  <si>
    <t>m3 x km</t>
  </si>
  <si>
    <t>Só utilizou o volume da escavação e carga. Deveria utilizar dos dois serviços anteriores. Deveria empolar.</t>
  </si>
  <si>
    <t>Aterro compactado</t>
  </si>
  <si>
    <t>Material para aterro/reaterro, sem transporte</t>
  </si>
  <si>
    <t>Já está incluso no serviço de pavimentação com blocos.</t>
  </si>
  <si>
    <t>Transporte comercial com caminhão basculante 6m3</t>
  </si>
  <si>
    <t>Deveria utilizar o volume necessário para compactar o mesmo volume da carga e transporte</t>
  </si>
  <si>
    <t>Compactação mecanica a 100% do proctor normal - Pavimentação urbana</t>
  </si>
  <si>
    <t>Arquitetura e elementos de urbanismo</t>
  </si>
  <si>
    <t>Vegetação</t>
  </si>
  <si>
    <t>74236/001</t>
  </si>
  <si>
    <t>Plantio de grama batatais em placas</t>
  </si>
  <si>
    <t>Faltou manutenção/irrigação</t>
  </si>
  <si>
    <t>Pavimentação</t>
  </si>
  <si>
    <t>Cordão de Concreto</t>
  </si>
  <si>
    <t>m</t>
  </si>
  <si>
    <t>73764/004</t>
  </si>
  <si>
    <t>Pavimentação (calçada) em blocos de concreto sextavado, espessura de 6,0cm FCK 35 MPA, assentados sobre colchão de areia</t>
  </si>
  <si>
    <t>Piso com placa cimenticia de alta resistencia, podotátil direcional ou alerta, 40x40cm, E= 3mm</t>
  </si>
  <si>
    <t>Limpeza final da obra</t>
  </si>
  <si>
    <t>Limpeza com ácido muriático</t>
  </si>
  <si>
    <t>Encarregado</t>
  </si>
  <si>
    <t>mês</t>
  </si>
  <si>
    <t>Engenheiro</t>
  </si>
  <si>
    <t>CUSTO TOTAL</t>
  </si>
  <si>
    <t>BDI (23,44%)</t>
  </si>
  <si>
    <t>PREÇO TOTAL DA OBRA</t>
  </si>
  <si>
    <t>DMT Obra/Bota fora (km)</t>
  </si>
  <si>
    <t>DMT Jazida/Obra (km)</t>
  </si>
  <si>
    <t>GOVERNO DO DISTRITO FEDERAL</t>
  </si>
  <si>
    <t>SECRETARIA DE ESTADO DE JUSTIÇA E CIDADANIA</t>
  </si>
  <si>
    <t>UNIDADE DE ENGENHARIA E ARQUITETURA</t>
  </si>
  <si>
    <t>GERÊNCIA DE EXECUÇÃO DE OBRAS</t>
  </si>
  <si>
    <t>Nº do Processo:</t>
  </si>
  <si>
    <t>00400-00006013/2023-10</t>
  </si>
  <si>
    <t>Data-base: Tabela Desonerada</t>
  </si>
  <si>
    <t>Objeto:</t>
  </si>
  <si>
    <t>EXECUÇÃO DE REFORMA DE CAMPO SOCIETY EM GRAMA SINTÉTICA</t>
  </si>
  <si>
    <t>SINAPI:</t>
  </si>
  <si>
    <t>AGOSTO/2023</t>
  </si>
  <si>
    <t>Local:</t>
  </si>
  <si>
    <t>UNIDADE DE INTERNAÇÃO DO RECANTO DAS EMAS</t>
  </si>
  <si>
    <t>Leis Sociais:</t>
  </si>
  <si>
    <t>85,20% (HORA)</t>
  </si>
  <si>
    <t>Área:</t>
  </si>
  <si>
    <t>m²</t>
  </si>
  <si>
    <t>49,52% (MÊS)</t>
  </si>
  <si>
    <t>PLANILHA ESTIMATIVA</t>
  </si>
  <si>
    <t>Item</t>
  </si>
  <si>
    <t>Código</t>
  </si>
  <si>
    <t>Fonte</t>
  </si>
  <si>
    <t>Descrição dos Serviços</t>
  </si>
  <si>
    <t>Memória de Cálculo</t>
  </si>
  <si>
    <t>01.00.000</t>
  </si>
  <si>
    <t>Serviços Técnicos Profissionais</t>
  </si>
  <si>
    <t>01.01.000</t>
  </si>
  <si>
    <t>Despesas Legais</t>
  </si>
  <si>
    <t>01.01.100</t>
  </si>
  <si>
    <t>Taxas</t>
  </si>
  <si>
    <t>01.01.101</t>
  </si>
  <si>
    <t>CREA/CAU/DF</t>
  </si>
  <si>
    <t>ART / RRTda obra</t>
  </si>
  <si>
    <t>01.02.000</t>
  </si>
  <si>
    <t>Serviços Auxiliares e Administrativos</t>
  </si>
  <si>
    <t>01.02.100</t>
  </si>
  <si>
    <t>Pessoal</t>
  </si>
  <si>
    <t>01.02.101</t>
  </si>
  <si>
    <t>SINAPI</t>
  </si>
  <si>
    <t>ENCARREGADO GERAL DE OBRAS</t>
  </si>
  <si>
    <t>21,06/1,852*1,4952*176</t>
  </si>
  <si>
    <t>01.02.102</t>
  </si>
  <si>
    <t>ENGENHEIRO CIVIL DE OBRA JUNIOR (1/4 EXPEDIENTE)</t>
  </si>
  <si>
    <t>107,45/1,852*1,4952*44</t>
  </si>
  <si>
    <t>02.00.000</t>
  </si>
  <si>
    <t>Serviços Preliminares</t>
  </si>
  <si>
    <t>02.01.000</t>
  </si>
  <si>
    <t>Canteiro de Obras</t>
  </si>
  <si>
    <t>02.01.100</t>
  </si>
  <si>
    <t>Construções Provisórias</t>
  </si>
  <si>
    <t>02.01.101</t>
  </si>
  <si>
    <t>LOCACAO DE CONTAINER 2,30 X 6,00 M, ALT. 2,50 M, PARA ESCRITORIO, SEM DIVISORIAS MES 1.113,28 INTERNAS E SEM SANITARIO (NAO INCLUI MOBILIZACAO/DESMOBILIZACAO)</t>
  </si>
  <si>
    <t>838,67x2</t>
  </si>
  <si>
    <t>02.01.102</t>
  </si>
  <si>
    <t>TARIFA "A" ENTRE 0 E 20M3 FORNECIMENTO D'AGUA</t>
  </si>
  <si>
    <t>02.01.103</t>
  </si>
  <si>
    <t>TARIFA DE ENERGIA ELETRICA COMERCIAL, BAIXA TENSAO, RELATIVA AO CONSUMO DE ATE 100 KWH, INCLUINDO ICMS, PIS/PASEP E COFINS</t>
  </si>
  <si>
    <t>KWH</t>
  </si>
  <si>
    <t>02.01.104</t>
  </si>
  <si>
    <t>PINI / NOVACAP</t>
  </si>
  <si>
    <t>Ligação provisória para água em obra, inclusive pequenas obras, instalação sanitária, (instalação mínima)</t>
  </si>
  <si>
    <t>02.01.105</t>
  </si>
  <si>
    <t>Ligação provisória para luz e força, em obra, (instalação mínima)</t>
  </si>
  <si>
    <t>02.02.100</t>
  </si>
  <si>
    <t>Proteção e Sinalização</t>
  </si>
  <si>
    <t>02.02.101</t>
  </si>
  <si>
    <t>PLACA DE OBRA (PARA CONSTRUCAO CIVIL) EM CHAPA GALVANIZADA *N. 22*, ADESIVADA, M2 275,00 DE *2,4 X 1,2* M (SEM POSTES PARA FIXACAO)</t>
  </si>
  <si>
    <t>4,00*3,00</t>
  </si>
  <si>
    <t>02.02.102</t>
  </si>
  <si>
    <t>TELA DE PROTEÇÃO EM NYLON LARGURA DE 1,20m AO REDOR DA OBRA (ROLO 50m)</t>
  </si>
  <si>
    <t>32+52+32+52</t>
  </si>
  <si>
    <t>02.03.100</t>
  </si>
  <si>
    <t>02.03.101</t>
  </si>
  <si>
    <t>LOCACAO CONVENCIONAL DE OBRA, UTILIZANDO GABARITO DE TÁBUAS CORRIDAS PONTA LETADAS A CADA 2,00M - 2 UTILIZAÇÕES. AF_10/2018</t>
  </si>
  <si>
    <t>02.04.100</t>
  </si>
  <si>
    <t>Limpeza e Preparação da área</t>
  </si>
  <si>
    <t>02.04.101</t>
  </si>
  <si>
    <t>LIMPEZA MECANIZADA DE CAMADA VEGETAL, VEGETAÇÃO E PEQUENAS ÁRVORES (DIÂMETRO DE TRONCO MENOR QUE 0,20 M), COM TRATOR DE ESTEIRAS.AF_05/2018</t>
  </si>
  <si>
    <t>0,36*160</t>
  </si>
  <si>
    <t>02.04.102</t>
  </si>
  <si>
    <t>CARGA, MANOBRA E DESCARGA DE ENTULHO EM CAMINHÃO BASCULANTE 6 M³ - CARGA COM ESCAVADEIRA HIDRÁULICA (CAÇAMBA DE 0,80 M³ / 111 HP) E DESCARGA LIVRE (UNIDADE: M3). AF_07/2020</t>
  </si>
  <si>
    <t>1516,67*8,49</t>
  </si>
  <si>
    <t>02.04.103</t>
  </si>
  <si>
    <t>TRANSPORTE COM CAMINHÃO BASCULANTE DE 10 M³, EM VIA URBANA PAVIMENTADA, AD ICIONAL PARA DMT EXCEDENTE A 30 KM (UNIDADE: M3XKM). AF_07/2020</t>
  </si>
  <si>
    <t>156,34*51,8</t>
  </si>
  <si>
    <t>02.05.100</t>
  </si>
  <si>
    <t>02.05.101</t>
  </si>
  <si>
    <t>CASCALHO DE CAVA</t>
  </si>
  <si>
    <t>02.05.102</t>
  </si>
  <si>
    <t>ESCAVACAO E CARGA MATERIAL 1A CATEGORIA, UTILIZANDO TRATOR DE ESTEIRAS DE 110 A 160HP COM LAMINA, PESO OPERACIONAL * 13T E PA CARREGADEIRA
COM 170 HP</t>
  </si>
  <si>
    <t>1.563*1,955/1,541*0,1</t>
  </si>
  <si>
    <t>02.05.103</t>
  </si>
  <si>
    <t>TRANSPORTE COMERCIAL COM CAMINHAO BASCULANTE 6 M3, RODOVIA PAVIMENTADA</t>
  </si>
  <si>
    <t>m³.km</t>
  </si>
  <si>
    <t>248,09*30,1</t>
  </si>
  <si>
    <t>02.05.104</t>
  </si>
  <si>
    <t>REGULARIZAÇÃO E COMPACTAÇÃO DE SUBLEITO DE SOLO PREDOMINANTEMENTE ARENOSO. AF_11/2019</t>
  </si>
  <si>
    <t>03.00.000</t>
  </si>
  <si>
    <t>FUNDAÇÕES E ESTRUTURAS</t>
  </si>
  <si>
    <t>03.01.100</t>
  </si>
  <si>
    <t>ESTRUTURA PARA ALAMBRADO METÁLICO</t>
  </si>
  <si>
    <t>03.01.101</t>
  </si>
  <si>
    <t>74156/003</t>
  </si>
  <si>
    <t>ESTACA A TRADO (BROCA) DIAMETRO = 20 CM, EM CONCRETO MOLDADO IN LOCO, 15 MPA, SEM ARMACAO.</t>
  </si>
  <si>
    <t>62*0,5</t>
  </si>
  <si>
    <t>03.01.102</t>
  </si>
  <si>
    <t>LASTRO DE CONCRETO, PREPARO MECÂNICO, INCLUSOS ADITIVO IMPERMEABILIZANTE, LANÇAMENTO E ADENSAMENTO</t>
  </si>
  <si>
    <t>04.00.000</t>
  </si>
  <si>
    <t>Arquitetura e Elementos de urbanismo</t>
  </si>
  <si>
    <t>04.01.100</t>
  </si>
  <si>
    <t>Pavimentação, Acessibilidade Grama Sintética</t>
  </si>
  <si>
    <t>04.01.101</t>
  </si>
  <si>
    <t>EXECUÇÃO E COMPACTAÇÃO DE BASE E OU SUB BASE PARA PAVIMENTAÇÃO DE SOLO (PREDOMINANTEMENTE ARENOSO) COM CIMENTO (TEOR DE 4%) - EXCLUSIVE SOLO, ESCAVAÇÃO, CARGA E TRANSPORTE. AF_11/2019</t>
  </si>
  <si>
    <t>m³</t>
  </si>
  <si>
    <t>1421*0,1</t>
  </si>
  <si>
    <t>04.01.102</t>
  </si>
  <si>
    <t>CAMPO DE FUTEBOL EM GRAMA SINTÉTICA 50 MM, INCLUSIVE, BORRACHA GRANULADA PARA QUADRAS SINTÉTICAS E FILME DE POLIETILENO, (NÃO ESTÃO INCLUÍDOS, SERVIÇOS DE REGULARIZAÇÃO DO SUB LEITO, BASE DE BRITA GRADUADA E DRENAGEM PLUVIAL), (EXECUÇÃO)</t>
  </si>
  <si>
    <t>04.01.103</t>
  </si>
  <si>
    <t>PISO TATIL ALERTA OU DIRECIONAL, DE BORRACHA, COLORIDO, 25 X 25 CM, E = 5 MM, PARA COLA</t>
  </si>
  <si>
    <t>0,25x0,25x16</t>
  </si>
  <si>
    <t>04.01.105</t>
  </si>
  <si>
    <t>94993</t>
  </si>
  <si>
    <t>EXECUÇÃO DE PASSEIO (CALÇADA) OU PISO DE CONCRETO COM CONCRETO MOLDADO IN LOCO, USINADO, ACABAMENTO CONVENCIONAL, ESPESSURA 6 CM, ARMADO. AF_07/2016</t>
  </si>
  <si>
    <t>04.02.000</t>
  </si>
  <si>
    <t>EQUIPAMENTOS E ACESSÓRIOS</t>
  </si>
  <si>
    <t>04.02.100</t>
  </si>
  <si>
    <t>CAMPO DE FUTEBOL</t>
  </si>
  <si>
    <t>04.02.101</t>
  </si>
  <si>
    <t>ALAMBRADO PARA QUADRA POLIESPORTIVA, ESTRUTURADO POR TUBOS DE ACO GALVANIZADO, (MONTANTES COM DIAMETRO 2", TRAVESSAS E ESCORAS COM DIÂMETRO 1 ¼), COM TELA DE ARAME GALVANIZADO, FIO 14 BWG E MALHA QUADRADA 5X5 CM (EXCETO MURETA). AF_03/2021</t>
  </si>
  <si>
    <t>(30+30+50+50)*2</t>
  </si>
  <si>
    <t>04.02.102</t>
  </si>
  <si>
    <t xml:space="preserve">TRAVES PARA FUTEBOL SOCIETY, 3,5 # 13, 2,20 X 5,00 M PARA CAMPO DE GRAMA SINTÉTICA, (FORNECIMENTO E COLOCAÇÃO) </t>
  </si>
  <si>
    <t>par</t>
  </si>
  <si>
    <t>04.02.103</t>
  </si>
  <si>
    <t>04.04.102.3-DU</t>
  </si>
  <si>
    <t>BANCO EM CONCRETO, FCK 15 MPA, BC-01, 1,50 X 0,50 M, ACABAMENTO LISO E PINTURA COM ESMALTE SINTÉTICO</t>
  </si>
  <si>
    <t>05.00.000</t>
  </si>
  <si>
    <t>INSTALAÇÕES HIDRAÚLICAS, SANITÁRIAS E MECÂNICAS</t>
  </si>
  <si>
    <t>05.01.000</t>
  </si>
  <si>
    <t>DRENAGEM DE AGUAS PLUVIAIS</t>
  </si>
  <si>
    <t>05.01.100</t>
  </si>
  <si>
    <t>REDE EXTERNA - SISTEMA DE DRENAGEM PLUVIAL</t>
  </si>
  <si>
    <t>05.01.101</t>
  </si>
  <si>
    <t>CAIXA ENTERRADA DISTRIBUIDORA DE VAZÃO (SUMIDOUROS MÚLTIPLOS), RETANGULAR, EM ALVENARIA COM TIJOLOS MACIÇOS, DIMENSÕES INTERNAS: 0,60 X 0,60 X H=0,50 M. AF_12/2020</t>
  </si>
  <si>
    <t>05.01.102</t>
  </si>
  <si>
    <t>TUBO PVC CORRUGADO, PAREDE DUPLA, JE, DN 150 MM/ DE 160 MM, REDE COLETORA ESGOTO</t>
  </si>
  <si>
    <t>05.01.103</t>
  </si>
  <si>
    <t>DRENO ESPINHA DE PEIXE (SEÇÃO (0,40 X 0,40 M), COM TUBO DE PEAD CORRUGADO PERFURADO, DN 100 MM, ENCHIMENTO COM BRITA, ENVOLVIDO COM MANTA GE OTÊXTIL, INCLUSIVE CONEXÕES. AF_07/2021</t>
  </si>
  <si>
    <t>110*0,5</t>
  </si>
  <si>
    <t>05.01.104</t>
  </si>
  <si>
    <t>DRENO BARBACÃ, DN 50 MM, COM MATERIAL DRENANTE. AF_07/2021</t>
  </si>
  <si>
    <t>110*0,5*0,3</t>
  </si>
  <si>
    <t>06.00.000</t>
  </si>
  <si>
    <t>INSTALAÇÕES ELETRICAS E ELETRONICAS</t>
  </si>
  <si>
    <t>06.01.000</t>
  </si>
  <si>
    <t>INSTALAÇÕES ELETRICAS</t>
  </si>
  <si>
    <t>06.01.100</t>
  </si>
  <si>
    <t>QUADROS DE FORÇA</t>
  </si>
  <si>
    <t>06.01.101</t>
  </si>
  <si>
    <t>CAIXA DE PROTEÇÃO PARA MEDIDOR MONOFÁSICO DE EMBUTIR - FORNECIMENTO E INSTALAÇÃO. AF_10/2020</t>
  </si>
  <si>
    <t>06.01.102</t>
  </si>
  <si>
    <t>DISJUNTOR TERMOMAGNETICO TRIPOLAR 125A</t>
  </si>
  <si>
    <t>06.02.100</t>
  </si>
  <si>
    <t>ELETRODUTOS</t>
  </si>
  <si>
    <t>06.02.101</t>
  </si>
  <si>
    <t>ELETRODUTO FLEXÍVEL CORRUGADO, PVC, DN 32 MM (1"), PARA CIRCUITOS TERMINAIS, INSTALADO EM LAJE - FORNECIMENTO E INSTALAÇÃO. AF_03/2023</t>
  </si>
  <si>
    <t>6*10+240</t>
  </si>
  <si>
    <t>06.02.102</t>
  </si>
  <si>
    <t>CAIXA DE PASSAGEM PARA TELEFONE 15X15X10CM (SOBREPOR), FORNECIMENTO E INSTALACAO. AF_11/2019</t>
  </si>
  <si>
    <t>06.03.100</t>
  </si>
  <si>
    <t>CABOS E FIOS</t>
  </si>
  <si>
    <t>06.03.101</t>
  </si>
  <si>
    <t xml:space="preserve"> CABO DE COBRE FLEXÍVEL ISOLADO, 10 MM², ANTI-CHAMA 0,6/1,0 KV, PARA DISTRIBUIÇÃO - FORNECIMENTO E INSTALAÇÃO. AF_12/2015</t>
  </si>
  <si>
    <t>25+45+25+45+25*16</t>
  </si>
  <si>
    <t>06.03.102</t>
  </si>
  <si>
    <t>HASTE COPPERWELD 5/8''X3,00 C/ CONECTOR</t>
  </si>
  <si>
    <t>06.03.103</t>
  </si>
  <si>
    <t>CORDOALHA DE COBRE NU 16 MM², NÃO ENTERRADA, COM ISOLADOR - FORNECIMENTO E INSTALAÇÃO. AF_12/2017</t>
  </si>
  <si>
    <t>6*1</t>
  </si>
  <si>
    <t>06.04.100</t>
  </si>
  <si>
    <t>LUMINARIAS</t>
  </si>
  <si>
    <t>06.04.101</t>
  </si>
  <si>
    <t>REATOR PARA LÂMPADA VAPOR DE MERCÚRIO 400 W, USO EXTERNO - FORNECIMENTO E INSTALAÇÃO. AF_08/2020</t>
  </si>
  <si>
    <t>6*4*154,57</t>
  </si>
  <si>
    <t>06.04.102</t>
  </si>
  <si>
    <t xml:space="preserve">REFLETOR RETANGULAR FECHADO, COM LÂMPADA VAPOR METÁLICO 400 W - FORNECIMENTO E INSTALAÇÃO. AF_08/2020
</t>
  </si>
  <si>
    <t>6*4*108,30</t>
  </si>
  <si>
    <t>07.00.000</t>
  </si>
  <si>
    <t>Serviços Complemetares</t>
  </si>
  <si>
    <t>07.01.000</t>
  </si>
  <si>
    <t>Limpeza</t>
  </si>
  <si>
    <t>07.01.100</t>
  </si>
  <si>
    <t>Limpeza da Obra</t>
  </si>
  <si>
    <t>07.01.101</t>
  </si>
  <si>
    <t>LIMPEZA FINAL DA OBRA</t>
  </si>
  <si>
    <t>BDI (24,99%)</t>
  </si>
  <si>
    <t/>
  </si>
  <si>
    <r>
      <t>OBS:</t>
    </r>
    <r>
      <rPr>
        <sz val="10"/>
        <color theme="1"/>
        <rFont val="Times New Roman"/>
        <family val="1"/>
      </rPr>
      <t xml:space="preserve"> A tabela utilizada como referência é a tabela desonerada, porém, a tabela de composições é somente para ser utilizada como parâmetro de conferência dos subitens e não o valor, uma vez que seus valores não estão desonerados.</t>
    </r>
  </si>
  <si>
    <t>DMT Jazida cascalho/Obra (km)</t>
  </si>
  <si>
    <t>DMT Jazida terra vegetal/Obra (km)</t>
  </si>
  <si>
    <t>DMT NOVACAP/Obra (km)</t>
  </si>
  <si>
    <t>CRONOGRAMA FÍSICO-FINANCEIRO</t>
  </si>
  <si>
    <t>ITEM</t>
  </si>
  <si>
    <t>DISCRIMINAÇÃO</t>
  </si>
  <si>
    <t>ETAPA</t>
  </si>
  <si>
    <t>15 DIAS</t>
  </si>
  <si>
    <t>30 DIAS</t>
  </si>
  <si>
    <t xml:space="preserve">45 DIAS </t>
  </si>
  <si>
    <t>BDI</t>
  </si>
  <si>
    <t>RESUMO DO ORÇAMENTO</t>
  </si>
  <si>
    <t>TOTAL (R$)</t>
  </si>
  <si>
    <t>TOTAL (%)</t>
  </si>
  <si>
    <t>ACUMULADO (R$)</t>
  </si>
  <si>
    <t>ACUMULADO (%)</t>
  </si>
  <si>
    <t xml:space="preserve">OBS.: 1 - OS PRAZOS DAS ETAPAS SERÃO CONSIDERADOS A PARTIR DA DATA DA ASSINATURA DO CONTRATO OU DA ORDEM DE </t>
  </si>
  <si>
    <t>SERVIÇO INICIAL EMITIDA PELO CONTRATANTE.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</si>
</sst>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.00\ ;&quot; (&quot;#,##0.00\);&quot; -&quot;#\ ;@\ "/>
    <numFmt numFmtId="166" formatCode="_(* #,##0.00_);_(* \(#,##0.00\);_(* &quot;-&quot;??_);_(@_)"/>
    <numFmt numFmtId="167" formatCode="_([$€-2]* #,##0.00_);_([$€-2]* \(#,##0.00\);_([$€-2]* \-??_)"/>
    <numFmt numFmtId="168" formatCode="[$€]#,##0.00\ ;[$€]\(#,##0.00\);[$€]\-#\ ;@\ "/>
    <numFmt numFmtId="169" formatCode="#,##0.00&quot; &quot;;&quot; (&quot;#,##0.00&quot;)&quot;;&quot; -&quot;#&quot; &quot;;@&quot; &quot;"/>
    <numFmt numFmtId="170" formatCode="_(&quot;R$ &quot;* #,##0.00_);_(&quot;R$ &quot;* \(#,##0.00\);_(&quot;R$ &quot;* &quot;-&quot;??_);_(@_)"/>
    <numFmt numFmtId="171" formatCode="_(&quot;R$&quot;* #,##0.00_);_(&quot;R$&quot;* \(#,##0.00\);_(&quot;R$&quot;* &quot;-&quot;??_);_(@_)"/>
    <numFmt numFmtId="172" formatCode="\$#,##0.00\ ;\(\$#,##0.00\)"/>
    <numFmt numFmtId="173" formatCode="\$#,##0\ ;\(\$#,##0\)"/>
    <numFmt numFmtId="174" formatCode="[$R$-416]&quot; &quot;#,##0.00;[Red]&quot;-&quot;[$R$-416]&quot; &quot;#,##0.00"/>
    <numFmt numFmtId="175" formatCode="&quot;R$ &quot;#,##0_);\(&quot;R$ &quot;#,##0\)"/>
    <numFmt numFmtId="176" formatCode="&quot;R$&quot;\ #,##0.00"/>
  </numFmts>
  <fonts count="9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1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sz val="18"/>
      <color indexed="24"/>
      <name val="Arial"/>
      <family val="2"/>
    </font>
    <font>
      <sz val="8"/>
      <color indexed="24"/>
      <name val="Arial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2"/>
      <color indexed="24"/>
      <name val="Arial"/>
      <family val="2"/>
    </font>
    <font>
      <sz val="10"/>
      <name val="Arial1"/>
    </font>
    <font>
      <sz val="12"/>
      <name val="Times New Roman"/>
      <family val="1"/>
    </font>
    <font>
      <sz val="11"/>
      <color indexed="62"/>
      <name val="Calibri"/>
      <family val="2"/>
    </font>
    <font>
      <sz val="12"/>
      <name val="Arial"/>
      <family val="2"/>
    </font>
    <font>
      <sz val="11"/>
      <color indexed="8"/>
      <name val="Arial1"/>
    </font>
    <font>
      <b/>
      <i/>
      <sz val="16"/>
      <color theme="1"/>
      <name val="Arial1"/>
    </font>
    <font>
      <u/>
      <sz val="7.5"/>
      <color indexed="12"/>
      <name val="Arial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sz val="10"/>
      <name val="Lucida Sans Unicode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Times New Roman"/>
      <family val="1"/>
    </font>
    <font>
      <sz val="10"/>
      <color indexed="8"/>
      <name val="Arial"/>
      <family val="2"/>
    </font>
    <font>
      <b/>
      <i/>
      <u/>
      <sz val="11"/>
      <color theme="1"/>
      <name val="Arial1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i/>
      <sz val="12"/>
      <color theme="1"/>
      <name val="Arial Narrow"/>
      <family val="2"/>
    </font>
    <font>
      <b/>
      <sz val="11"/>
      <color theme="0"/>
      <name val="Arial Narrow"/>
      <family val="2"/>
    </font>
    <font>
      <b/>
      <sz val="1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2"/>
      <color theme="1"/>
      <name val="Arial Narrow"/>
      <family val="2"/>
    </font>
    <font>
      <b/>
      <i/>
      <sz val="8"/>
      <color theme="1"/>
      <name val="Arial Narrow"/>
      <family val="2"/>
    </font>
    <font>
      <sz val="8"/>
      <color theme="1"/>
      <name val="Arial Narrow"/>
      <family val="2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sz val="11"/>
      <color rgb="FF000000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b/>
      <i/>
      <sz val="16"/>
      <color theme="1"/>
      <name val="Times New Roman"/>
      <family val="1"/>
    </font>
    <font>
      <sz val="11"/>
      <name val="Times New Roman"/>
      <family val="1"/>
    </font>
    <font>
      <b/>
      <sz val="11"/>
      <color theme="0"/>
      <name val="Times New Roman"/>
      <family val="1"/>
    </font>
    <font>
      <b/>
      <sz val="11"/>
      <name val="Times New Roman"/>
      <family val="1"/>
    </font>
    <font>
      <sz val="10.5"/>
      <name val="Times New Roman"/>
      <family val="1"/>
    </font>
  </fonts>
  <fills count="9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31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45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34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25"/>
        <bgColor indexed="61"/>
      </patternFill>
    </fill>
    <fill>
      <patternFill patternType="solid">
        <fgColor indexed="50"/>
        <bgColor indexed="5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22"/>
      </patternFill>
    </fill>
    <fill>
      <patternFill patternType="solid">
        <fgColor indexed="55"/>
        <bgColor indexed="57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8"/>
        <bgColor indexed="30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46"/>
        <bgColor indexed="4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8"/>
        <bgColor indexed="58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10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7" fillId="0" borderId="0"/>
    <xf numFmtId="0" fontId="23" fillId="0" borderId="0"/>
    <xf numFmtId="165" fontId="25" fillId="0" borderId="0"/>
    <xf numFmtId="165" fontId="25" fillId="0" borderId="0"/>
    <xf numFmtId="0" fontId="26" fillId="38" borderId="0" applyNumberFormat="0" applyBorder="0" applyAlignment="0" applyProtection="0"/>
    <xf numFmtId="0" fontId="1" fillId="39" borderId="0" applyNumberFormat="0" applyBorder="0" applyAlignment="0" applyProtection="0"/>
    <xf numFmtId="0" fontId="26" fillId="39" borderId="0" applyNumberFormat="0" applyBorder="0" applyAlignment="0" applyProtection="0"/>
    <xf numFmtId="0" fontId="1" fillId="39" borderId="0" applyNumberFormat="0" applyBorder="0" applyAlignment="0" applyProtection="0"/>
    <xf numFmtId="0" fontId="26" fillId="39" borderId="0" applyNumberFormat="0" applyBorder="0" applyAlignment="0" applyProtection="0"/>
    <xf numFmtId="0" fontId="1" fillId="39" borderId="0" applyNumberFormat="0" applyBorder="0" applyAlignment="0" applyProtection="0"/>
    <xf numFmtId="0" fontId="26" fillId="39" borderId="0" applyNumberFormat="0" applyBorder="0" applyAlignment="0" applyProtection="0"/>
    <xf numFmtId="0" fontId="1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39" borderId="0" applyNumberFormat="0" applyBorder="0" applyAlignment="0" applyProtection="0"/>
    <xf numFmtId="0" fontId="1" fillId="39" borderId="0" applyNumberFormat="0" applyBorder="0" applyAlignment="0" applyProtection="0"/>
    <xf numFmtId="0" fontId="26" fillId="39" borderId="0" applyNumberFormat="0" applyBorder="0" applyAlignment="0" applyProtection="0"/>
    <xf numFmtId="0" fontId="1" fillId="13" borderId="0" applyNumberFormat="0" applyBorder="0" applyAlignment="0" applyProtection="0"/>
    <xf numFmtId="0" fontId="5" fillId="39" borderId="0" applyNumberFormat="0" applyBorder="0" applyAlignment="0" applyProtection="0"/>
    <xf numFmtId="0" fontId="1" fillId="13" borderId="0" applyNumberFormat="0" applyBorder="0" applyAlignment="0" applyProtection="0"/>
    <xf numFmtId="0" fontId="26" fillId="41" borderId="0" applyNumberFormat="0" applyBorder="0" applyAlignment="0" applyProtection="0"/>
    <xf numFmtId="0" fontId="26" fillId="39" borderId="0" applyNumberFormat="0" applyBorder="0" applyAlignment="0" applyProtection="0"/>
    <xf numFmtId="0" fontId="1" fillId="39" borderId="0" applyNumberFormat="0" applyBorder="0" applyAlignment="0" applyProtection="0"/>
    <xf numFmtId="0" fontId="26" fillId="39" borderId="0" applyNumberFormat="0" applyBorder="0" applyAlignment="0" applyProtection="0"/>
    <xf numFmtId="0" fontId="1" fillId="13" borderId="0" applyNumberFormat="0" applyBorder="0" applyAlignment="0" applyProtection="0"/>
    <xf numFmtId="0" fontId="5" fillId="39" borderId="0" applyNumberFormat="0" applyBorder="0" applyAlignment="0" applyProtection="0"/>
    <xf numFmtId="0" fontId="1" fillId="13" borderId="0" applyNumberFormat="0" applyBorder="0" applyAlignment="0" applyProtection="0"/>
    <xf numFmtId="0" fontId="26" fillId="41" borderId="0" applyNumberFormat="0" applyBorder="0" applyAlignment="0" applyProtection="0"/>
    <xf numFmtId="0" fontId="26" fillId="39" borderId="0" applyNumberFormat="0" applyBorder="0" applyAlignment="0" applyProtection="0"/>
    <xf numFmtId="0" fontId="1" fillId="39" borderId="0" applyNumberFormat="0" applyBorder="0" applyAlignment="0" applyProtection="0"/>
    <xf numFmtId="0" fontId="5" fillId="39" borderId="0" applyNumberFormat="0" applyBorder="0" applyAlignment="0" applyProtection="0"/>
    <xf numFmtId="0" fontId="1" fillId="13" borderId="0" applyNumberFormat="0" applyBorder="0" applyAlignment="0" applyProtection="0"/>
    <xf numFmtId="0" fontId="26" fillId="41" borderId="0" applyNumberFormat="0" applyBorder="0" applyAlignment="0" applyProtection="0"/>
    <xf numFmtId="0" fontId="26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3" borderId="0" applyNumberFormat="0" applyBorder="0" applyAlignment="0" applyProtection="0"/>
    <xf numFmtId="0" fontId="26" fillId="41" borderId="0" applyNumberFormat="0" applyBorder="0" applyAlignment="0" applyProtection="0"/>
    <xf numFmtId="0" fontId="26" fillId="39" borderId="0" applyNumberFormat="0" applyBorder="0" applyAlignment="0" applyProtection="0"/>
    <xf numFmtId="0" fontId="26" fillId="41" borderId="0" applyNumberFormat="0" applyBorder="0" applyAlignment="0" applyProtection="0"/>
    <xf numFmtId="0" fontId="26" fillId="39" borderId="0" applyNumberFormat="0" applyBorder="0" applyAlignment="0" applyProtection="0"/>
    <xf numFmtId="0" fontId="1" fillId="13" borderId="0" applyNumberFormat="0" applyBorder="0" applyAlignment="0" applyProtection="0"/>
    <xf numFmtId="0" fontId="26" fillId="39" borderId="0" applyNumberFormat="0" applyBorder="0" applyAlignment="0" applyProtection="0"/>
    <xf numFmtId="0" fontId="5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2" borderId="0" applyNumberFormat="0" applyBorder="0" applyAlignment="0" applyProtection="0"/>
    <xf numFmtId="0" fontId="1" fillId="43" borderId="0" applyNumberFormat="0" applyBorder="0" applyAlignment="0" applyProtection="0"/>
    <xf numFmtId="0" fontId="26" fillId="43" borderId="0" applyNumberFormat="0" applyBorder="0" applyAlignment="0" applyProtection="0"/>
    <xf numFmtId="0" fontId="1" fillId="43" borderId="0" applyNumberFormat="0" applyBorder="0" applyAlignment="0" applyProtection="0"/>
    <xf numFmtId="0" fontId="26" fillId="43" borderId="0" applyNumberFormat="0" applyBorder="0" applyAlignment="0" applyProtection="0"/>
    <xf numFmtId="0" fontId="1" fillId="43" borderId="0" applyNumberFormat="0" applyBorder="0" applyAlignment="0" applyProtection="0"/>
    <xf numFmtId="0" fontId="26" fillId="43" borderId="0" applyNumberFormat="0" applyBorder="0" applyAlignment="0" applyProtection="0"/>
    <xf numFmtId="0" fontId="1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3" borderId="0" applyNumberFormat="0" applyBorder="0" applyAlignment="0" applyProtection="0"/>
    <xf numFmtId="0" fontId="1" fillId="43" borderId="0" applyNumberFormat="0" applyBorder="0" applyAlignment="0" applyProtection="0"/>
    <xf numFmtId="0" fontId="26" fillId="43" borderId="0" applyNumberFormat="0" applyBorder="0" applyAlignment="0" applyProtection="0"/>
    <xf numFmtId="0" fontId="1" fillId="17" borderId="0" applyNumberFormat="0" applyBorder="0" applyAlignment="0" applyProtection="0"/>
    <xf numFmtId="0" fontId="5" fillId="43" borderId="0" applyNumberFormat="0" applyBorder="0" applyAlignment="0" applyProtection="0"/>
    <xf numFmtId="0" fontId="1" fillId="17" borderId="0" applyNumberFormat="0" applyBorder="0" applyAlignment="0" applyProtection="0"/>
    <xf numFmtId="0" fontId="26" fillId="45" borderId="0" applyNumberFormat="0" applyBorder="0" applyAlignment="0" applyProtection="0"/>
    <xf numFmtId="0" fontId="26" fillId="43" borderId="0" applyNumberFormat="0" applyBorder="0" applyAlignment="0" applyProtection="0"/>
    <xf numFmtId="0" fontId="1" fillId="43" borderId="0" applyNumberFormat="0" applyBorder="0" applyAlignment="0" applyProtection="0"/>
    <xf numFmtId="0" fontId="26" fillId="43" borderId="0" applyNumberFormat="0" applyBorder="0" applyAlignment="0" applyProtection="0"/>
    <xf numFmtId="0" fontId="1" fillId="17" borderId="0" applyNumberFormat="0" applyBorder="0" applyAlignment="0" applyProtection="0"/>
    <xf numFmtId="0" fontId="5" fillId="43" borderId="0" applyNumberFormat="0" applyBorder="0" applyAlignment="0" applyProtection="0"/>
    <xf numFmtId="0" fontId="1" fillId="17" borderId="0" applyNumberFormat="0" applyBorder="0" applyAlignment="0" applyProtection="0"/>
    <xf numFmtId="0" fontId="26" fillId="45" borderId="0" applyNumberFormat="0" applyBorder="0" applyAlignment="0" applyProtection="0"/>
    <xf numFmtId="0" fontId="26" fillId="43" borderId="0" applyNumberFormat="0" applyBorder="0" applyAlignment="0" applyProtection="0"/>
    <xf numFmtId="0" fontId="1" fillId="43" borderId="0" applyNumberFormat="0" applyBorder="0" applyAlignment="0" applyProtection="0"/>
    <xf numFmtId="0" fontId="5" fillId="43" borderId="0" applyNumberFormat="0" applyBorder="0" applyAlignment="0" applyProtection="0"/>
    <xf numFmtId="0" fontId="1" fillId="17" borderId="0" applyNumberFormat="0" applyBorder="0" applyAlignment="0" applyProtection="0"/>
    <xf numFmtId="0" fontId="26" fillId="45" borderId="0" applyNumberFormat="0" applyBorder="0" applyAlignment="0" applyProtection="0"/>
    <xf numFmtId="0" fontId="26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7" borderId="0" applyNumberFormat="0" applyBorder="0" applyAlignment="0" applyProtection="0"/>
    <xf numFmtId="0" fontId="26" fillId="45" borderId="0" applyNumberFormat="0" applyBorder="0" applyAlignment="0" applyProtection="0"/>
    <xf numFmtId="0" fontId="26" fillId="43" borderId="0" applyNumberFormat="0" applyBorder="0" applyAlignment="0" applyProtection="0"/>
    <xf numFmtId="0" fontId="26" fillId="45" borderId="0" applyNumberFormat="0" applyBorder="0" applyAlignment="0" applyProtection="0"/>
    <xf numFmtId="0" fontId="26" fillId="43" borderId="0" applyNumberFormat="0" applyBorder="0" applyAlignment="0" applyProtection="0"/>
    <xf numFmtId="0" fontId="1" fillId="17" borderId="0" applyNumberFormat="0" applyBorder="0" applyAlignment="0" applyProtection="0"/>
    <xf numFmtId="0" fontId="26" fillId="43" borderId="0" applyNumberFormat="0" applyBorder="0" applyAlignment="0" applyProtection="0"/>
    <xf numFmtId="0" fontId="5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6" borderId="0" applyNumberFormat="0" applyBorder="0" applyAlignment="0" applyProtection="0"/>
    <xf numFmtId="0" fontId="1" fillId="47" borderId="0" applyNumberFormat="0" applyBorder="0" applyAlignment="0" applyProtection="0"/>
    <xf numFmtId="0" fontId="26" fillId="47" borderId="0" applyNumberFormat="0" applyBorder="0" applyAlignment="0" applyProtection="0"/>
    <xf numFmtId="0" fontId="1" fillId="47" borderId="0" applyNumberFormat="0" applyBorder="0" applyAlignment="0" applyProtection="0"/>
    <xf numFmtId="0" fontId="26" fillId="47" borderId="0" applyNumberFormat="0" applyBorder="0" applyAlignment="0" applyProtection="0"/>
    <xf numFmtId="0" fontId="1" fillId="47" borderId="0" applyNumberFormat="0" applyBorder="0" applyAlignment="0" applyProtection="0"/>
    <xf numFmtId="0" fontId="26" fillId="47" borderId="0" applyNumberFormat="0" applyBorder="0" applyAlignment="0" applyProtection="0"/>
    <xf numFmtId="0" fontId="1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7" borderId="0" applyNumberFormat="0" applyBorder="0" applyAlignment="0" applyProtection="0"/>
    <xf numFmtId="0" fontId="1" fillId="47" borderId="0" applyNumberFormat="0" applyBorder="0" applyAlignment="0" applyProtection="0"/>
    <xf numFmtId="0" fontId="26" fillId="47" borderId="0" applyNumberFormat="0" applyBorder="0" applyAlignment="0" applyProtection="0"/>
    <xf numFmtId="0" fontId="1" fillId="21" borderId="0" applyNumberFormat="0" applyBorder="0" applyAlignment="0" applyProtection="0"/>
    <xf numFmtId="0" fontId="5" fillId="47" borderId="0" applyNumberFormat="0" applyBorder="0" applyAlignment="0" applyProtection="0"/>
    <xf numFmtId="0" fontId="1" fillId="21" borderId="0" applyNumberFormat="0" applyBorder="0" applyAlignment="0" applyProtection="0"/>
    <xf numFmtId="0" fontId="26" fillId="49" borderId="0" applyNumberFormat="0" applyBorder="0" applyAlignment="0" applyProtection="0"/>
    <xf numFmtId="0" fontId="26" fillId="47" borderId="0" applyNumberFormat="0" applyBorder="0" applyAlignment="0" applyProtection="0"/>
    <xf numFmtId="0" fontId="1" fillId="47" borderId="0" applyNumberFormat="0" applyBorder="0" applyAlignment="0" applyProtection="0"/>
    <xf numFmtId="0" fontId="26" fillId="47" borderId="0" applyNumberFormat="0" applyBorder="0" applyAlignment="0" applyProtection="0"/>
    <xf numFmtId="0" fontId="1" fillId="21" borderId="0" applyNumberFormat="0" applyBorder="0" applyAlignment="0" applyProtection="0"/>
    <xf numFmtId="0" fontId="5" fillId="47" borderId="0" applyNumberFormat="0" applyBorder="0" applyAlignment="0" applyProtection="0"/>
    <xf numFmtId="0" fontId="1" fillId="21" borderId="0" applyNumberFormat="0" applyBorder="0" applyAlignment="0" applyProtection="0"/>
    <xf numFmtId="0" fontId="26" fillId="49" borderId="0" applyNumberFormat="0" applyBorder="0" applyAlignment="0" applyProtection="0"/>
    <xf numFmtId="0" fontId="26" fillId="47" borderId="0" applyNumberFormat="0" applyBorder="0" applyAlignment="0" applyProtection="0"/>
    <xf numFmtId="0" fontId="1" fillId="47" borderId="0" applyNumberFormat="0" applyBorder="0" applyAlignment="0" applyProtection="0"/>
    <xf numFmtId="0" fontId="5" fillId="47" borderId="0" applyNumberFormat="0" applyBorder="0" applyAlignment="0" applyProtection="0"/>
    <xf numFmtId="0" fontId="1" fillId="21" borderId="0" applyNumberFormat="0" applyBorder="0" applyAlignment="0" applyProtection="0"/>
    <xf numFmtId="0" fontId="26" fillId="49" borderId="0" applyNumberFormat="0" applyBorder="0" applyAlignment="0" applyProtection="0"/>
    <xf numFmtId="0" fontId="26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26" fillId="49" borderId="0" applyNumberFormat="0" applyBorder="0" applyAlignment="0" applyProtection="0"/>
    <xf numFmtId="0" fontId="26" fillId="47" borderId="0" applyNumberFormat="0" applyBorder="0" applyAlignment="0" applyProtection="0"/>
    <xf numFmtId="0" fontId="26" fillId="49" borderId="0" applyNumberFormat="0" applyBorder="0" applyAlignment="0" applyProtection="0"/>
    <xf numFmtId="0" fontId="26" fillId="47" borderId="0" applyNumberFormat="0" applyBorder="0" applyAlignment="0" applyProtection="0"/>
    <xf numFmtId="0" fontId="1" fillId="21" borderId="0" applyNumberFormat="0" applyBorder="0" applyAlignment="0" applyProtection="0"/>
    <xf numFmtId="0" fontId="26" fillId="47" borderId="0" applyNumberFormat="0" applyBorder="0" applyAlignment="0" applyProtection="0"/>
    <xf numFmtId="0" fontId="5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50" borderId="0" applyNumberFormat="0" applyBorder="0" applyAlignment="0" applyProtection="0"/>
    <xf numFmtId="0" fontId="1" fillId="51" borderId="0" applyNumberFormat="0" applyBorder="0" applyAlignment="0" applyProtection="0"/>
    <xf numFmtId="0" fontId="26" fillId="51" borderId="0" applyNumberFormat="0" applyBorder="0" applyAlignment="0" applyProtection="0"/>
    <xf numFmtId="0" fontId="1" fillId="51" borderId="0" applyNumberFormat="0" applyBorder="0" applyAlignment="0" applyProtection="0"/>
    <xf numFmtId="0" fontId="26" fillId="51" borderId="0" applyNumberFormat="0" applyBorder="0" applyAlignment="0" applyProtection="0"/>
    <xf numFmtId="0" fontId="1" fillId="51" borderId="0" applyNumberFormat="0" applyBorder="0" applyAlignment="0" applyProtection="0"/>
    <xf numFmtId="0" fontId="26" fillId="51" borderId="0" applyNumberFormat="0" applyBorder="0" applyAlignment="0" applyProtection="0"/>
    <xf numFmtId="0" fontId="1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40" borderId="0" applyNumberFormat="0" applyBorder="0" applyAlignment="0" applyProtection="0"/>
    <xf numFmtId="0" fontId="26" fillId="51" borderId="0" applyNumberFormat="0" applyBorder="0" applyAlignment="0" applyProtection="0"/>
    <xf numFmtId="0" fontId="1" fillId="51" borderId="0" applyNumberFormat="0" applyBorder="0" applyAlignment="0" applyProtection="0"/>
    <xf numFmtId="0" fontId="26" fillId="51" borderId="0" applyNumberFormat="0" applyBorder="0" applyAlignment="0" applyProtection="0"/>
    <xf numFmtId="0" fontId="1" fillId="25" borderId="0" applyNumberFormat="0" applyBorder="0" applyAlignment="0" applyProtection="0"/>
    <xf numFmtId="0" fontId="5" fillId="51" borderId="0" applyNumberFormat="0" applyBorder="0" applyAlignment="0" applyProtection="0"/>
    <xf numFmtId="0" fontId="1" fillId="25" borderId="0" applyNumberFormat="0" applyBorder="0" applyAlignment="0" applyProtection="0"/>
    <xf numFmtId="0" fontId="26" fillId="52" borderId="0" applyNumberFormat="0" applyBorder="0" applyAlignment="0" applyProtection="0"/>
    <xf numFmtId="0" fontId="26" fillId="51" borderId="0" applyNumberFormat="0" applyBorder="0" applyAlignment="0" applyProtection="0"/>
    <xf numFmtId="0" fontId="1" fillId="51" borderId="0" applyNumberFormat="0" applyBorder="0" applyAlignment="0" applyProtection="0"/>
    <xf numFmtId="0" fontId="26" fillId="51" borderId="0" applyNumberFormat="0" applyBorder="0" applyAlignment="0" applyProtection="0"/>
    <xf numFmtId="0" fontId="1" fillId="25" borderId="0" applyNumberFormat="0" applyBorder="0" applyAlignment="0" applyProtection="0"/>
    <xf numFmtId="0" fontId="5" fillId="51" borderId="0" applyNumberFormat="0" applyBorder="0" applyAlignment="0" applyProtection="0"/>
    <xf numFmtId="0" fontId="1" fillId="25" borderId="0" applyNumberFormat="0" applyBorder="0" applyAlignment="0" applyProtection="0"/>
    <xf numFmtId="0" fontId="26" fillId="52" borderId="0" applyNumberFormat="0" applyBorder="0" applyAlignment="0" applyProtection="0"/>
    <xf numFmtId="0" fontId="26" fillId="51" borderId="0" applyNumberFormat="0" applyBorder="0" applyAlignment="0" applyProtection="0"/>
    <xf numFmtId="0" fontId="1" fillId="51" borderId="0" applyNumberFormat="0" applyBorder="0" applyAlignment="0" applyProtection="0"/>
    <xf numFmtId="0" fontId="5" fillId="51" borderId="0" applyNumberFormat="0" applyBorder="0" applyAlignment="0" applyProtection="0"/>
    <xf numFmtId="0" fontId="1" fillId="25" borderId="0" applyNumberFormat="0" applyBorder="0" applyAlignment="0" applyProtection="0"/>
    <xf numFmtId="0" fontId="26" fillId="52" borderId="0" applyNumberFormat="0" applyBorder="0" applyAlignment="0" applyProtection="0"/>
    <xf numFmtId="0" fontId="26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25" borderId="0" applyNumberFormat="0" applyBorder="0" applyAlignment="0" applyProtection="0"/>
    <xf numFmtId="0" fontId="26" fillId="52" borderId="0" applyNumberFormat="0" applyBorder="0" applyAlignment="0" applyProtection="0"/>
    <xf numFmtId="0" fontId="26" fillId="51" borderId="0" applyNumberFormat="0" applyBorder="0" applyAlignment="0" applyProtection="0"/>
    <xf numFmtId="0" fontId="26" fillId="52" borderId="0" applyNumberFormat="0" applyBorder="0" applyAlignment="0" applyProtection="0"/>
    <xf numFmtId="0" fontId="26" fillId="51" borderId="0" applyNumberFormat="0" applyBorder="0" applyAlignment="0" applyProtection="0"/>
    <xf numFmtId="0" fontId="1" fillId="25" borderId="0" applyNumberFormat="0" applyBorder="0" applyAlignment="0" applyProtection="0"/>
    <xf numFmtId="0" fontId="26" fillId="51" borderId="0" applyNumberFormat="0" applyBorder="0" applyAlignment="0" applyProtection="0"/>
    <xf numFmtId="0" fontId="5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49" borderId="0" applyNumberFormat="0" applyBorder="0" applyAlignment="0" applyProtection="0"/>
    <xf numFmtId="0" fontId="1" fillId="29" borderId="0" applyNumberFormat="0" applyBorder="0" applyAlignment="0" applyProtection="0"/>
    <xf numFmtId="0" fontId="26" fillId="53" borderId="0" applyNumberFormat="0" applyBorder="0" applyAlignment="0" applyProtection="0"/>
    <xf numFmtId="0" fontId="1" fillId="29" borderId="0" applyNumberFormat="0" applyBorder="0" applyAlignment="0" applyProtection="0"/>
    <xf numFmtId="0" fontId="26" fillId="53" borderId="0" applyNumberFormat="0" applyBorder="0" applyAlignment="0" applyProtection="0"/>
    <xf numFmtId="0" fontId="1" fillId="29" borderId="0" applyNumberFormat="0" applyBorder="0" applyAlignment="0" applyProtection="0"/>
    <xf numFmtId="0" fontId="26" fillId="53" borderId="0" applyNumberFormat="0" applyBorder="0" applyAlignment="0" applyProtection="0"/>
    <xf numFmtId="0" fontId="1" fillId="29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4" borderId="0" applyNumberFormat="0" applyBorder="0" applyAlignment="0" applyProtection="0"/>
    <xf numFmtId="0" fontId="26" fillId="53" borderId="0" applyNumberFormat="0" applyBorder="0" applyAlignment="0" applyProtection="0"/>
    <xf numFmtId="0" fontId="1" fillId="29" borderId="0" applyNumberFormat="0" applyBorder="0" applyAlignment="0" applyProtection="0"/>
    <xf numFmtId="0" fontId="26" fillId="53" borderId="0" applyNumberFormat="0" applyBorder="0" applyAlignment="0" applyProtection="0"/>
    <xf numFmtId="0" fontId="5" fillId="29" borderId="0" applyNumberFormat="0" applyBorder="0" applyAlignment="0" applyProtection="0"/>
    <xf numFmtId="0" fontId="26" fillId="55" borderId="0" applyNumberFormat="0" applyBorder="0" applyAlignment="0" applyProtection="0"/>
    <xf numFmtId="0" fontId="26" fillId="53" borderId="0" applyNumberFormat="0" applyBorder="0" applyAlignment="0" applyProtection="0"/>
    <xf numFmtId="0" fontId="1" fillId="29" borderId="0" applyNumberFormat="0" applyBorder="0" applyAlignment="0" applyProtection="0"/>
    <xf numFmtId="0" fontId="26" fillId="53" borderId="0" applyNumberFormat="0" applyBorder="0" applyAlignment="0" applyProtection="0"/>
    <xf numFmtId="0" fontId="5" fillId="29" borderId="0" applyNumberFormat="0" applyBorder="0" applyAlignment="0" applyProtection="0"/>
    <xf numFmtId="0" fontId="26" fillId="55" borderId="0" applyNumberFormat="0" applyBorder="0" applyAlignment="0" applyProtection="0"/>
    <xf numFmtId="0" fontId="26" fillId="53" borderId="0" applyNumberFormat="0" applyBorder="0" applyAlignment="0" applyProtection="0"/>
    <xf numFmtId="0" fontId="1" fillId="29" borderId="0" applyNumberFormat="0" applyBorder="0" applyAlignment="0" applyProtection="0"/>
    <xf numFmtId="0" fontId="5" fillId="29" borderId="0" applyNumberFormat="0" applyBorder="0" applyAlignment="0" applyProtection="0"/>
    <xf numFmtId="0" fontId="26" fillId="55" borderId="0" applyNumberFormat="0" applyBorder="0" applyAlignment="0" applyProtection="0"/>
    <xf numFmtId="0" fontId="26" fillId="53" borderId="0" applyNumberFormat="0" applyBorder="0" applyAlignment="0" applyProtection="0"/>
    <xf numFmtId="0" fontId="1" fillId="29" borderId="0" applyNumberFormat="0" applyBorder="0" applyAlignment="0" applyProtection="0"/>
    <xf numFmtId="0" fontId="26" fillId="55" borderId="0" applyNumberFormat="0" applyBorder="0" applyAlignment="0" applyProtection="0"/>
    <xf numFmtId="0" fontId="26" fillId="53" borderId="0" applyNumberFormat="0" applyBorder="0" applyAlignment="0" applyProtection="0"/>
    <xf numFmtId="0" fontId="26" fillId="55" borderId="0" applyNumberFormat="0" applyBorder="0" applyAlignment="0" applyProtection="0"/>
    <xf numFmtId="0" fontId="26" fillId="53" borderId="0" applyNumberFormat="0" applyBorder="0" applyAlignment="0" applyProtection="0"/>
    <xf numFmtId="0" fontId="1" fillId="29" borderId="0" applyNumberFormat="0" applyBorder="0" applyAlignment="0" applyProtection="0"/>
    <xf numFmtId="0" fontId="26" fillId="53" borderId="0" applyNumberFormat="0" applyBorder="0" applyAlignment="0" applyProtection="0"/>
    <xf numFmtId="0" fontId="5" fillId="29" borderId="0" applyNumberFormat="0" applyBorder="0" applyAlignment="0" applyProtection="0"/>
    <xf numFmtId="0" fontId="26" fillId="53" borderId="0" applyNumberFormat="0" applyBorder="0" applyAlignment="0" applyProtection="0"/>
    <xf numFmtId="0" fontId="26" fillId="46" borderId="0" applyNumberFormat="0" applyBorder="0" applyAlignment="0" applyProtection="0"/>
    <xf numFmtId="0" fontId="1" fillId="33" borderId="0" applyNumberFormat="0" applyBorder="0" applyAlignment="0" applyProtection="0"/>
    <xf numFmtId="0" fontId="26" fillId="56" borderId="0" applyNumberFormat="0" applyBorder="0" applyAlignment="0" applyProtection="0"/>
    <xf numFmtId="0" fontId="1" fillId="33" borderId="0" applyNumberFormat="0" applyBorder="0" applyAlignment="0" applyProtection="0"/>
    <xf numFmtId="0" fontId="26" fillId="56" borderId="0" applyNumberFormat="0" applyBorder="0" applyAlignment="0" applyProtection="0"/>
    <xf numFmtId="0" fontId="1" fillId="33" borderId="0" applyNumberFormat="0" applyBorder="0" applyAlignment="0" applyProtection="0"/>
    <xf numFmtId="0" fontId="26" fillId="56" borderId="0" applyNumberFormat="0" applyBorder="0" applyAlignment="0" applyProtection="0"/>
    <xf numFmtId="0" fontId="1" fillId="33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44" borderId="0" applyNumberFormat="0" applyBorder="0" applyAlignment="0" applyProtection="0"/>
    <xf numFmtId="0" fontId="26" fillId="56" borderId="0" applyNumberFormat="0" applyBorder="0" applyAlignment="0" applyProtection="0"/>
    <xf numFmtId="0" fontId="1" fillId="33" borderId="0" applyNumberFormat="0" applyBorder="0" applyAlignment="0" applyProtection="0"/>
    <xf numFmtId="0" fontId="26" fillId="56" borderId="0" applyNumberFormat="0" applyBorder="0" applyAlignment="0" applyProtection="0"/>
    <xf numFmtId="0" fontId="5" fillId="33" borderId="0" applyNumberFormat="0" applyBorder="0" applyAlignment="0" applyProtection="0"/>
    <xf numFmtId="0" fontId="26" fillId="57" borderId="0" applyNumberFormat="0" applyBorder="0" applyAlignment="0" applyProtection="0"/>
    <xf numFmtId="0" fontId="26" fillId="56" borderId="0" applyNumberFormat="0" applyBorder="0" applyAlignment="0" applyProtection="0"/>
    <xf numFmtId="0" fontId="1" fillId="33" borderId="0" applyNumberFormat="0" applyBorder="0" applyAlignment="0" applyProtection="0"/>
    <xf numFmtId="0" fontId="26" fillId="56" borderId="0" applyNumberFormat="0" applyBorder="0" applyAlignment="0" applyProtection="0"/>
    <xf numFmtId="0" fontId="5" fillId="33" borderId="0" applyNumberFormat="0" applyBorder="0" applyAlignment="0" applyProtection="0"/>
    <xf numFmtId="0" fontId="26" fillId="57" borderId="0" applyNumberFormat="0" applyBorder="0" applyAlignment="0" applyProtection="0"/>
    <xf numFmtId="0" fontId="26" fillId="56" borderId="0" applyNumberFormat="0" applyBorder="0" applyAlignment="0" applyProtection="0"/>
    <xf numFmtId="0" fontId="1" fillId="33" borderId="0" applyNumberFormat="0" applyBorder="0" applyAlignment="0" applyProtection="0"/>
    <xf numFmtId="0" fontId="5" fillId="33" borderId="0" applyNumberFormat="0" applyBorder="0" applyAlignment="0" applyProtection="0"/>
    <xf numFmtId="0" fontId="26" fillId="57" borderId="0" applyNumberFormat="0" applyBorder="0" applyAlignment="0" applyProtection="0"/>
    <xf numFmtId="0" fontId="26" fillId="56" borderId="0" applyNumberFormat="0" applyBorder="0" applyAlignment="0" applyProtection="0"/>
    <xf numFmtId="0" fontId="1" fillId="33" borderId="0" applyNumberFormat="0" applyBorder="0" applyAlignment="0" applyProtection="0"/>
    <xf numFmtId="0" fontId="26" fillId="57" borderId="0" applyNumberFormat="0" applyBorder="0" applyAlignment="0" applyProtection="0"/>
    <xf numFmtId="0" fontId="26" fillId="56" borderId="0" applyNumberFormat="0" applyBorder="0" applyAlignment="0" applyProtection="0"/>
    <xf numFmtId="0" fontId="26" fillId="57" borderId="0" applyNumberFormat="0" applyBorder="0" applyAlignment="0" applyProtection="0"/>
    <xf numFmtId="0" fontId="26" fillId="56" borderId="0" applyNumberFormat="0" applyBorder="0" applyAlignment="0" applyProtection="0"/>
    <xf numFmtId="0" fontId="1" fillId="33" borderId="0" applyNumberFormat="0" applyBorder="0" applyAlignment="0" applyProtection="0"/>
    <xf numFmtId="0" fontId="26" fillId="56" borderId="0" applyNumberFormat="0" applyBorder="0" applyAlignment="0" applyProtection="0"/>
    <xf numFmtId="0" fontId="5" fillId="33" borderId="0" applyNumberFormat="0" applyBorder="0" applyAlignment="0" applyProtection="0"/>
    <xf numFmtId="0" fontId="26" fillId="56" borderId="0" applyNumberFormat="0" applyBorder="0" applyAlignment="0" applyProtection="0"/>
    <xf numFmtId="0" fontId="26" fillId="49" borderId="0" applyNumberFormat="0" applyBorder="0" applyAlignment="0" applyProtection="0"/>
    <xf numFmtId="0" fontId="1" fillId="14" borderId="0" applyNumberFormat="0" applyBorder="0" applyAlignment="0" applyProtection="0"/>
    <xf numFmtId="0" fontId="26" fillId="58" borderId="0" applyNumberFormat="0" applyBorder="0" applyAlignment="0" applyProtection="0"/>
    <xf numFmtId="0" fontId="1" fillId="14" borderId="0" applyNumberFormat="0" applyBorder="0" applyAlignment="0" applyProtection="0"/>
    <xf numFmtId="0" fontId="26" fillId="58" borderId="0" applyNumberFormat="0" applyBorder="0" applyAlignment="0" applyProtection="0"/>
    <xf numFmtId="0" fontId="1" fillId="14" borderId="0" applyNumberFormat="0" applyBorder="0" applyAlignment="0" applyProtection="0"/>
    <xf numFmtId="0" fontId="26" fillId="58" borderId="0" applyNumberFormat="0" applyBorder="0" applyAlignment="0" applyProtection="0"/>
    <xf numFmtId="0" fontId="1" fillId="14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38" borderId="0" applyNumberFormat="0" applyBorder="0" applyAlignment="0" applyProtection="0"/>
    <xf numFmtId="0" fontId="26" fillId="58" borderId="0" applyNumberFormat="0" applyBorder="0" applyAlignment="0" applyProtection="0"/>
    <xf numFmtId="0" fontId="1" fillId="14" borderId="0" applyNumberFormat="0" applyBorder="0" applyAlignment="0" applyProtection="0"/>
    <xf numFmtId="0" fontId="26" fillId="58" borderId="0" applyNumberFormat="0" applyBorder="0" applyAlignment="0" applyProtection="0"/>
    <xf numFmtId="0" fontId="5" fillId="14" borderId="0" applyNumberFormat="0" applyBorder="0" applyAlignment="0" applyProtection="0"/>
    <xf numFmtId="0" fontId="26" fillId="38" borderId="0" applyNumberFormat="0" applyBorder="0" applyAlignment="0" applyProtection="0"/>
    <xf numFmtId="0" fontId="26" fillId="58" borderId="0" applyNumberFormat="0" applyBorder="0" applyAlignment="0" applyProtection="0"/>
    <xf numFmtId="0" fontId="1" fillId="14" borderId="0" applyNumberFormat="0" applyBorder="0" applyAlignment="0" applyProtection="0"/>
    <xf numFmtId="0" fontId="26" fillId="58" borderId="0" applyNumberFormat="0" applyBorder="0" applyAlignment="0" applyProtection="0"/>
    <xf numFmtId="0" fontId="5" fillId="14" borderId="0" applyNumberFormat="0" applyBorder="0" applyAlignment="0" applyProtection="0"/>
    <xf numFmtId="0" fontId="26" fillId="38" borderId="0" applyNumberFormat="0" applyBorder="0" applyAlignment="0" applyProtection="0"/>
    <xf numFmtId="0" fontId="26" fillId="58" borderId="0" applyNumberFormat="0" applyBorder="0" applyAlignment="0" applyProtection="0"/>
    <xf numFmtId="0" fontId="1" fillId="14" borderId="0" applyNumberFormat="0" applyBorder="0" applyAlignment="0" applyProtection="0"/>
    <xf numFmtId="0" fontId="5" fillId="14" borderId="0" applyNumberFormat="0" applyBorder="0" applyAlignment="0" applyProtection="0"/>
    <xf numFmtId="0" fontId="26" fillId="38" borderId="0" applyNumberFormat="0" applyBorder="0" applyAlignment="0" applyProtection="0"/>
    <xf numFmtId="0" fontId="26" fillId="58" borderId="0" applyNumberFormat="0" applyBorder="0" applyAlignment="0" applyProtection="0"/>
    <xf numFmtId="0" fontId="1" fillId="14" borderId="0" applyNumberFormat="0" applyBorder="0" applyAlignment="0" applyProtection="0"/>
    <xf numFmtId="0" fontId="26" fillId="38" borderId="0" applyNumberFormat="0" applyBorder="0" applyAlignment="0" applyProtection="0"/>
    <xf numFmtId="0" fontId="26" fillId="58" borderId="0" applyNumberFormat="0" applyBorder="0" applyAlignment="0" applyProtection="0"/>
    <xf numFmtId="0" fontId="26" fillId="38" borderId="0" applyNumberFormat="0" applyBorder="0" applyAlignment="0" applyProtection="0"/>
    <xf numFmtId="0" fontId="26" fillId="58" borderId="0" applyNumberFormat="0" applyBorder="0" applyAlignment="0" applyProtection="0"/>
    <xf numFmtId="0" fontId="1" fillId="14" borderId="0" applyNumberFormat="0" applyBorder="0" applyAlignment="0" applyProtection="0"/>
    <xf numFmtId="0" fontId="26" fillId="58" borderId="0" applyNumberFormat="0" applyBorder="0" applyAlignment="0" applyProtection="0"/>
    <xf numFmtId="0" fontId="5" fillId="14" borderId="0" applyNumberFormat="0" applyBorder="0" applyAlignment="0" applyProtection="0"/>
    <xf numFmtId="0" fontId="26" fillId="58" borderId="0" applyNumberFormat="0" applyBorder="0" applyAlignment="0" applyProtection="0"/>
    <xf numFmtId="0" fontId="26" fillId="42" borderId="0" applyNumberFormat="0" applyBorder="0" applyAlignment="0" applyProtection="0"/>
    <xf numFmtId="0" fontId="1" fillId="18" borderId="0" applyNumberFormat="0" applyBorder="0" applyAlignment="0" applyProtection="0"/>
    <xf numFmtId="0" fontId="26" fillId="59" borderId="0" applyNumberFormat="0" applyBorder="0" applyAlignment="0" applyProtection="0"/>
    <xf numFmtId="0" fontId="1" fillId="18" borderId="0" applyNumberFormat="0" applyBorder="0" applyAlignment="0" applyProtection="0"/>
    <xf numFmtId="0" fontId="26" fillId="59" borderId="0" applyNumberFormat="0" applyBorder="0" applyAlignment="0" applyProtection="0"/>
    <xf numFmtId="0" fontId="1" fillId="18" borderId="0" applyNumberFormat="0" applyBorder="0" applyAlignment="0" applyProtection="0"/>
    <xf numFmtId="0" fontId="26" fillId="59" borderId="0" applyNumberFormat="0" applyBorder="0" applyAlignment="0" applyProtection="0"/>
    <xf numFmtId="0" fontId="1" fillId="18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42" borderId="0" applyNumberFormat="0" applyBorder="0" applyAlignment="0" applyProtection="0"/>
    <xf numFmtId="0" fontId="26" fillId="59" borderId="0" applyNumberFormat="0" applyBorder="0" applyAlignment="0" applyProtection="0"/>
    <xf numFmtId="0" fontId="1" fillId="18" borderId="0" applyNumberFormat="0" applyBorder="0" applyAlignment="0" applyProtection="0"/>
    <xf numFmtId="0" fontId="26" fillId="59" borderId="0" applyNumberFormat="0" applyBorder="0" applyAlignment="0" applyProtection="0"/>
    <xf numFmtId="0" fontId="5" fillId="18" borderId="0" applyNumberFormat="0" applyBorder="0" applyAlignment="0" applyProtection="0"/>
    <xf numFmtId="0" fontId="26" fillId="42" borderId="0" applyNumberFormat="0" applyBorder="0" applyAlignment="0" applyProtection="0"/>
    <xf numFmtId="0" fontId="26" fillId="59" borderId="0" applyNumberFormat="0" applyBorder="0" applyAlignment="0" applyProtection="0"/>
    <xf numFmtId="0" fontId="1" fillId="18" borderId="0" applyNumberFormat="0" applyBorder="0" applyAlignment="0" applyProtection="0"/>
    <xf numFmtId="0" fontId="26" fillId="59" borderId="0" applyNumberFormat="0" applyBorder="0" applyAlignment="0" applyProtection="0"/>
    <xf numFmtId="0" fontId="5" fillId="18" borderId="0" applyNumberFormat="0" applyBorder="0" applyAlignment="0" applyProtection="0"/>
    <xf numFmtId="0" fontId="26" fillId="42" borderId="0" applyNumberFormat="0" applyBorder="0" applyAlignment="0" applyProtection="0"/>
    <xf numFmtId="0" fontId="26" fillId="59" borderId="0" applyNumberFormat="0" applyBorder="0" applyAlignment="0" applyProtection="0"/>
    <xf numFmtId="0" fontId="1" fillId="18" borderId="0" applyNumberFormat="0" applyBorder="0" applyAlignment="0" applyProtection="0"/>
    <xf numFmtId="0" fontId="5" fillId="18" borderId="0" applyNumberFormat="0" applyBorder="0" applyAlignment="0" applyProtection="0"/>
    <xf numFmtId="0" fontId="26" fillId="42" borderId="0" applyNumberFormat="0" applyBorder="0" applyAlignment="0" applyProtection="0"/>
    <xf numFmtId="0" fontId="26" fillId="59" borderId="0" applyNumberFormat="0" applyBorder="0" applyAlignment="0" applyProtection="0"/>
    <xf numFmtId="0" fontId="1" fillId="18" borderId="0" applyNumberFormat="0" applyBorder="0" applyAlignment="0" applyProtection="0"/>
    <xf numFmtId="0" fontId="26" fillId="42" borderId="0" applyNumberFormat="0" applyBorder="0" applyAlignment="0" applyProtection="0"/>
    <xf numFmtId="0" fontId="26" fillId="59" borderId="0" applyNumberFormat="0" applyBorder="0" applyAlignment="0" applyProtection="0"/>
    <xf numFmtId="0" fontId="26" fillId="42" borderId="0" applyNumberFormat="0" applyBorder="0" applyAlignment="0" applyProtection="0"/>
    <xf numFmtId="0" fontId="26" fillId="59" borderId="0" applyNumberFormat="0" applyBorder="0" applyAlignment="0" applyProtection="0"/>
    <xf numFmtId="0" fontId="1" fillId="18" borderId="0" applyNumberFormat="0" applyBorder="0" applyAlignment="0" applyProtection="0"/>
    <xf numFmtId="0" fontId="26" fillId="59" borderId="0" applyNumberFormat="0" applyBorder="0" applyAlignment="0" applyProtection="0"/>
    <xf numFmtId="0" fontId="5" fillId="18" borderId="0" applyNumberFormat="0" applyBorder="0" applyAlignment="0" applyProtection="0"/>
    <xf numFmtId="0" fontId="26" fillId="59" borderId="0" applyNumberFormat="0" applyBorder="0" applyAlignment="0" applyProtection="0"/>
    <xf numFmtId="0" fontId="26" fillId="60" borderId="0" applyNumberFormat="0" applyBorder="0" applyAlignment="0" applyProtection="0"/>
    <xf numFmtId="0" fontId="1" fillId="61" borderId="0" applyNumberFormat="0" applyBorder="0" applyAlignment="0" applyProtection="0"/>
    <xf numFmtId="0" fontId="26" fillId="61" borderId="0" applyNumberFormat="0" applyBorder="0" applyAlignment="0" applyProtection="0"/>
    <xf numFmtId="0" fontId="1" fillId="61" borderId="0" applyNumberFormat="0" applyBorder="0" applyAlignment="0" applyProtection="0"/>
    <xf numFmtId="0" fontId="26" fillId="61" borderId="0" applyNumberFormat="0" applyBorder="0" applyAlignment="0" applyProtection="0"/>
    <xf numFmtId="0" fontId="1" fillId="61" borderId="0" applyNumberFormat="0" applyBorder="0" applyAlignment="0" applyProtection="0"/>
    <xf numFmtId="0" fontId="26" fillId="61" borderId="0" applyNumberFormat="0" applyBorder="0" applyAlignment="0" applyProtection="0"/>
    <xf numFmtId="0" fontId="1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48" borderId="0" applyNumberFormat="0" applyBorder="0" applyAlignment="0" applyProtection="0"/>
    <xf numFmtId="0" fontId="26" fillId="61" borderId="0" applyNumberFormat="0" applyBorder="0" applyAlignment="0" applyProtection="0"/>
    <xf numFmtId="0" fontId="1" fillId="61" borderId="0" applyNumberFormat="0" applyBorder="0" applyAlignment="0" applyProtection="0"/>
    <xf numFmtId="0" fontId="26" fillId="61" borderId="0" applyNumberFormat="0" applyBorder="0" applyAlignment="0" applyProtection="0"/>
    <xf numFmtId="0" fontId="1" fillId="22" borderId="0" applyNumberFormat="0" applyBorder="0" applyAlignment="0" applyProtection="0"/>
    <xf numFmtId="0" fontId="5" fillId="61" borderId="0" applyNumberFormat="0" applyBorder="0" applyAlignment="0" applyProtection="0"/>
    <xf numFmtId="0" fontId="1" fillId="22" borderId="0" applyNumberFormat="0" applyBorder="0" applyAlignment="0" applyProtection="0"/>
    <xf numFmtId="0" fontId="26" fillId="62" borderId="0" applyNumberFormat="0" applyBorder="0" applyAlignment="0" applyProtection="0"/>
    <xf numFmtId="0" fontId="26" fillId="61" borderId="0" applyNumberFormat="0" applyBorder="0" applyAlignment="0" applyProtection="0"/>
    <xf numFmtId="0" fontId="1" fillId="61" borderId="0" applyNumberFormat="0" applyBorder="0" applyAlignment="0" applyProtection="0"/>
    <xf numFmtId="0" fontId="26" fillId="61" borderId="0" applyNumberFormat="0" applyBorder="0" applyAlignment="0" applyProtection="0"/>
    <xf numFmtId="0" fontId="1" fillId="22" borderId="0" applyNumberFormat="0" applyBorder="0" applyAlignment="0" applyProtection="0"/>
    <xf numFmtId="0" fontId="5" fillId="61" borderId="0" applyNumberFormat="0" applyBorder="0" applyAlignment="0" applyProtection="0"/>
    <xf numFmtId="0" fontId="1" fillId="22" borderId="0" applyNumberFormat="0" applyBorder="0" applyAlignment="0" applyProtection="0"/>
    <xf numFmtId="0" fontId="26" fillId="62" borderId="0" applyNumberFormat="0" applyBorder="0" applyAlignment="0" applyProtection="0"/>
    <xf numFmtId="0" fontId="26" fillId="61" borderId="0" applyNumberFormat="0" applyBorder="0" applyAlignment="0" applyProtection="0"/>
    <xf numFmtId="0" fontId="1" fillId="61" borderId="0" applyNumberFormat="0" applyBorder="0" applyAlignment="0" applyProtection="0"/>
    <xf numFmtId="0" fontId="5" fillId="61" borderId="0" applyNumberFormat="0" applyBorder="0" applyAlignment="0" applyProtection="0"/>
    <xf numFmtId="0" fontId="1" fillId="22" borderId="0" applyNumberFormat="0" applyBorder="0" applyAlignment="0" applyProtection="0"/>
    <xf numFmtId="0" fontId="26" fillId="62" borderId="0" applyNumberFormat="0" applyBorder="0" applyAlignment="0" applyProtection="0"/>
    <xf numFmtId="0" fontId="26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22" borderId="0" applyNumberFormat="0" applyBorder="0" applyAlignment="0" applyProtection="0"/>
    <xf numFmtId="0" fontId="26" fillId="62" borderId="0" applyNumberFormat="0" applyBorder="0" applyAlignment="0" applyProtection="0"/>
    <xf numFmtId="0" fontId="26" fillId="61" borderId="0" applyNumberFormat="0" applyBorder="0" applyAlignment="0" applyProtection="0"/>
    <xf numFmtId="0" fontId="26" fillId="62" borderId="0" applyNumberFormat="0" applyBorder="0" applyAlignment="0" applyProtection="0"/>
    <xf numFmtId="0" fontId="26" fillId="61" borderId="0" applyNumberFormat="0" applyBorder="0" applyAlignment="0" applyProtection="0"/>
    <xf numFmtId="0" fontId="1" fillId="22" borderId="0" applyNumberFormat="0" applyBorder="0" applyAlignment="0" applyProtection="0"/>
    <xf numFmtId="0" fontId="26" fillId="61" borderId="0" applyNumberFormat="0" applyBorder="0" applyAlignment="0" applyProtection="0"/>
    <xf numFmtId="0" fontId="5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45" borderId="0" applyNumberFormat="0" applyBorder="0" applyAlignment="0" applyProtection="0"/>
    <xf numFmtId="0" fontId="1" fillId="26" borderId="0" applyNumberFormat="0" applyBorder="0" applyAlignment="0" applyProtection="0"/>
    <xf numFmtId="0" fontId="26" fillId="51" borderId="0" applyNumberFormat="0" applyBorder="0" applyAlignment="0" applyProtection="0"/>
    <xf numFmtId="0" fontId="1" fillId="26" borderId="0" applyNumberFormat="0" applyBorder="0" applyAlignment="0" applyProtection="0"/>
    <xf numFmtId="0" fontId="26" fillId="51" borderId="0" applyNumberFormat="0" applyBorder="0" applyAlignment="0" applyProtection="0"/>
    <xf numFmtId="0" fontId="1" fillId="26" borderId="0" applyNumberFormat="0" applyBorder="0" applyAlignment="0" applyProtection="0"/>
    <xf numFmtId="0" fontId="26" fillId="51" borderId="0" applyNumberFormat="0" applyBorder="0" applyAlignment="0" applyProtection="0"/>
    <xf numFmtId="0" fontId="1" fillId="26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40" borderId="0" applyNumberFormat="0" applyBorder="0" applyAlignment="0" applyProtection="0"/>
    <xf numFmtId="0" fontId="26" fillId="51" borderId="0" applyNumberFormat="0" applyBorder="0" applyAlignment="0" applyProtection="0"/>
    <xf numFmtId="0" fontId="1" fillId="26" borderId="0" applyNumberFormat="0" applyBorder="0" applyAlignment="0" applyProtection="0"/>
    <xf numFmtId="0" fontId="26" fillId="51" borderId="0" applyNumberFormat="0" applyBorder="0" applyAlignment="0" applyProtection="0"/>
    <xf numFmtId="0" fontId="5" fillId="26" borderId="0" applyNumberFormat="0" applyBorder="0" applyAlignment="0" applyProtection="0"/>
    <xf numFmtId="0" fontId="26" fillId="52" borderId="0" applyNumberFormat="0" applyBorder="0" applyAlignment="0" applyProtection="0"/>
    <xf numFmtId="0" fontId="26" fillId="51" borderId="0" applyNumberFormat="0" applyBorder="0" applyAlignment="0" applyProtection="0"/>
    <xf numFmtId="0" fontId="1" fillId="26" borderId="0" applyNumberFormat="0" applyBorder="0" applyAlignment="0" applyProtection="0"/>
    <xf numFmtId="0" fontId="26" fillId="51" borderId="0" applyNumberFormat="0" applyBorder="0" applyAlignment="0" applyProtection="0"/>
    <xf numFmtId="0" fontId="5" fillId="26" borderId="0" applyNumberFormat="0" applyBorder="0" applyAlignment="0" applyProtection="0"/>
    <xf numFmtId="0" fontId="26" fillId="52" borderId="0" applyNumberFormat="0" applyBorder="0" applyAlignment="0" applyProtection="0"/>
    <xf numFmtId="0" fontId="26" fillId="51" borderId="0" applyNumberFormat="0" applyBorder="0" applyAlignment="0" applyProtection="0"/>
    <xf numFmtId="0" fontId="1" fillId="26" borderId="0" applyNumberFormat="0" applyBorder="0" applyAlignment="0" applyProtection="0"/>
    <xf numFmtId="0" fontId="5" fillId="26" borderId="0" applyNumberFormat="0" applyBorder="0" applyAlignment="0" applyProtection="0"/>
    <xf numFmtId="0" fontId="26" fillId="52" borderId="0" applyNumberFormat="0" applyBorder="0" applyAlignment="0" applyProtection="0"/>
    <xf numFmtId="0" fontId="26" fillId="51" borderId="0" applyNumberFormat="0" applyBorder="0" applyAlignment="0" applyProtection="0"/>
    <xf numFmtId="0" fontId="1" fillId="26" borderId="0" applyNumberFormat="0" applyBorder="0" applyAlignment="0" applyProtection="0"/>
    <xf numFmtId="0" fontId="26" fillId="52" borderId="0" applyNumberFormat="0" applyBorder="0" applyAlignment="0" applyProtection="0"/>
    <xf numFmtId="0" fontId="26" fillId="51" borderId="0" applyNumberFormat="0" applyBorder="0" applyAlignment="0" applyProtection="0"/>
    <xf numFmtId="0" fontId="26" fillId="52" borderId="0" applyNumberFormat="0" applyBorder="0" applyAlignment="0" applyProtection="0"/>
    <xf numFmtId="0" fontId="26" fillId="51" borderId="0" applyNumberFormat="0" applyBorder="0" applyAlignment="0" applyProtection="0"/>
    <xf numFmtId="0" fontId="1" fillId="26" borderId="0" applyNumberFormat="0" applyBorder="0" applyAlignment="0" applyProtection="0"/>
    <xf numFmtId="0" fontId="26" fillId="51" borderId="0" applyNumberFormat="0" applyBorder="0" applyAlignment="0" applyProtection="0"/>
    <xf numFmtId="0" fontId="5" fillId="26" borderId="0" applyNumberFormat="0" applyBorder="0" applyAlignment="0" applyProtection="0"/>
    <xf numFmtId="0" fontId="26" fillId="51" borderId="0" applyNumberFormat="0" applyBorder="0" applyAlignment="0" applyProtection="0"/>
    <xf numFmtId="0" fontId="26" fillId="49" borderId="0" applyNumberFormat="0" applyBorder="0" applyAlignment="0" applyProtection="0"/>
    <xf numFmtId="0" fontId="1" fillId="30" borderId="0" applyNumberFormat="0" applyBorder="0" applyAlignment="0" applyProtection="0"/>
    <xf numFmtId="0" fontId="26" fillId="58" borderId="0" applyNumberFormat="0" applyBorder="0" applyAlignment="0" applyProtection="0"/>
    <xf numFmtId="0" fontId="1" fillId="30" borderId="0" applyNumberFormat="0" applyBorder="0" applyAlignment="0" applyProtection="0"/>
    <xf numFmtId="0" fontId="26" fillId="58" borderId="0" applyNumberFormat="0" applyBorder="0" applyAlignment="0" applyProtection="0"/>
    <xf numFmtId="0" fontId="1" fillId="30" borderId="0" applyNumberFormat="0" applyBorder="0" applyAlignment="0" applyProtection="0"/>
    <xf numFmtId="0" fontId="26" fillId="58" borderId="0" applyNumberFormat="0" applyBorder="0" applyAlignment="0" applyProtection="0"/>
    <xf numFmtId="0" fontId="1" fillId="30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38" borderId="0" applyNumberFormat="0" applyBorder="0" applyAlignment="0" applyProtection="0"/>
    <xf numFmtId="0" fontId="26" fillId="58" borderId="0" applyNumberFormat="0" applyBorder="0" applyAlignment="0" applyProtection="0"/>
    <xf numFmtId="0" fontId="1" fillId="30" borderId="0" applyNumberFormat="0" applyBorder="0" applyAlignment="0" applyProtection="0"/>
    <xf numFmtId="0" fontId="26" fillId="58" borderId="0" applyNumberFormat="0" applyBorder="0" applyAlignment="0" applyProtection="0"/>
    <xf numFmtId="0" fontId="5" fillId="30" borderId="0" applyNumberFormat="0" applyBorder="0" applyAlignment="0" applyProtection="0"/>
    <xf numFmtId="0" fontId="26" fillId="38" borderId="0" applyNumberFormat="0" applyBorder="0" applyAlignment="0" applyProtection="0"/>
    <xf numFmtId="0" fontId="26" fillId="58" borderId="0" applyNumberFormat="0" applyBorder="0" applyAlignment="0" applyProtection="0"/>
    <xf numFmtId="0" fontId="1" fillId="30" borderId="0" applyNumberFormat="0" applyBorder="0" applyAlignment="0" applyProtection="0"/>
    <xf numFmtId="0" fontId="26" fillId="58" borderId="0" applyNumberFormat="0" applyBorder="0" applyAlignment="0" applyProtection="0"/>
    <xf numFmtId="0" fontId="5" fillId="30" borderId="0" applyNumberFormat="0" applyBorder="0" applyAlignment="0" applyProtection="0"/>
    <xf numFmtId="0" fontId="26" fillId="38" borderId="0" applyNumberFormat="0" applyBorder="0" applyAlignment="0" applyProtection="0"/>
    <xf numFmtId="0" fontId="26" fillId="58" borderId="0" applyNumberFormat="0" applyBorder="0" applyAlignment="0" applyProtection="0"/>
    <xf numFmtId="0" fontId="1" fillId="30" borderId="0" applyNumberFormat="0" applyBorder="0" applyAlignment="0" applyProtection="0"/>
    <xf numFmtId="0" fontId="5" fillId="30" borderId="0" applyNumberFormat="0" applyBorder="0" applyAlignment="0" applyProtection="0"/>
    <xf numFmtId="0" fontId="26" fillId="38" borderId="0" applyNumberFormat="0" applyBorder="0" applyAlignment="0" applyProtection="0"/>
    <xf numFmtId="0" fontId="26" fillId="58" borderId="0" applyNumberFormat="0" applyBorder="0" applyAlignment="0" applyProtection="0"/>
    <xf numFmtId="0" fontId="1" fillId="30" borderId="0" applyNumberFormat="0" applyBorder="0" applyAlignment="0" applyProtection="0"/>
    <xf numFmtId="0" fontId="26" fillId="38" borderId="0" applyNumberFormat="0" applyBorder="0" applyAlignment="0" applyProtection="0"/>
    <xf numFmtId="0" fontId="26" fillId="58" borderId="0" applyNumberFormat="0" applyBorder="0" applyAlignment="0" applyProtection="0"/>
    <xf numFmtId="0" fontId="26" fillId="38" borderId="0" applyNumberFormat="0" applyBorder="0" applyAlignment="0" applyProtection="0"/>
    <xf numFmtId="0" fontId="26" fillId="58" borderId="0" applyNumberFormat="0" applyBorder="0" applyAlignment="0" applyProtection="0"/>
    <xf numFmtId="0" fontId="1" fillId="30" borderId="0" applyNumberFormat="0" applyBorder="0" applyAlignment="0" applyProtection="0"/>
    <xf numFmtId="0" fontId="26" fillId="58" borderId="0" applyNumberFormat="0" applyBorder="0" applyAlignment="0" applyProtection="0"/>
    <xf numFmtId="0" fontId="5" fillId="30" borderId="0" applyNumberFormat="0" applyBorder="0" applyAlignment="0" applyProtection="0"/>
    <xf numFmtId="0" fontId="26" fillId="58" borderId="0" applyNumberFormat="0" applyBorder="0" applyAlignment="0" applyProtection="0"/>
    <xf numFmtId="0" fontId="26" fillId="46" borderId="0" applyNumberFormat="0" applyBorder="0" applyAlignment="0" applyProtection="0"/>
    <xf numFmtId="0" fontId="1" fillId="34" borderId="0" applyNumberFormat="0" applyBorder="0" applyAlignment="0" applyProtection="0"/>
    <xf numFmtId="0" fontId="26" fillId="63" borderId="0" applyNumberFormat="0" applyBorder="0" applyAlignment="0" applyProtection="0"/>
    <xf numFmtId="0" fontId="1" fillId="34" borderId="0" applyNumberFormat="0" applyBorder="0" applyAlignment="0" applyProtection="0"/>
    <xf numFmtId="0" fontId="26" fillId="63" borderId="0" applyNumberFormat="0" applyBorder="0" applyAlignment="0" applyProtection="0"/>
    <xf numFmtId="0" fontId="1" fillId="34" borderId="0" applyNumberFormat="0" applyBorder="0" applyAlignment="0" applyProtection="0"/>
    <xf numFmtId="0" fontId="26" fillId="63" borderId="0" applyNumberFormat="0" applyBorder="0" applyAlignment="0" applyProtection="0"/>
    <xf numFmtId="0" fontId="1" fillId="34" borderId="0" applyNumberFormat="0" applyBorder="0" applyAlignment="0" applyProtection="0"/>
    <xf numFmtId="0" fontId="26" fillId="63" borderId="0" applyNumberFormat="0" applyBorder="0" applyAlignment="0" applyProtection="0"/>
    <xf numFmtId="0" fontId="26" fillId="63" borderId="0" applyNumberFormat="0" applyBorder="0" applyAlignment="0" applyProtection="0"/>
    <xf numFmtId="0" fontId="26" fillId="63" borderId="0" applyNumberFormat="0" applyBorder="0" applyAlignment="0" applyProtection="0"/>
    <xf numFmtId="0" fontId="26" fillId="63" borderId="0" applyNumberFormat="0" applyBorder="0" applyAlignment="0" applyProtection="0"/>
    <xf numFmtId="0" fontId="26" fillId="63" borderId="0" applyNumberFormat="0" applyBorder="0" applyAlignment="0" applyProtection="0"/>
    <xf numFmtId="0" fontId="26" fillId="44" borderId="0" applyNumberFormat="0" applyBorder="0" applyAlignment="0" applyProtection="0"/>
    <xf numFmtId="0" fontId="26" fillId="63" borderId="0" applyNumberFormat="0" applyBorder="0" applyAlignment="0" applyProtection="0"/>
    <xf numFmtId="0" fontId="1" fillId="34" borderId="0" applyNumberFormat="0" applyBorder="0" applyAlignment="0" applyProtection="0"/>
    <xf numFmtId="0" fontId="26" fillId="63" borderId="0" applyNumberFormat="0" applyBorder="0" applyAlignment="0" applyProtection="0"/>
    <xf numFmtId="0" fontId="5" fillId="34" borderId="0" applyNumberFormat="0" applyBorder="0" applyAlignment="0" applyProtection="0"/>
    <xf numFmtId="0" fontId="26" fillId="64" borderId="0" applyNumberFormat="0" applyBorder="0" applyAlignment="0" applyProtection="0"/>
    <xf numFmtId="0" fontId="26" fillId="63" borderId="0" applyNumberFormat="0" applyBorder="0" applyAlignment="0" applyProtection="0"/>
    <xf numFmtId="0" fontId="1" fillId="34" borderId="0" applyNumberFormat="0" applyBorder="0" applyAlignment="0" applyProtection="0"/>
    <xf numFmtId="0" fontId="26" fillId="63" borderId="0" applyNumberFormat="0" applyBorder="0" applyAlignment="0" applyProtection="0"/>
    <xf numFmtId="0" fontId="5" fillId="34" borderId="0" applyNumberFormat="0" applyBorder="0" applyAlignment="0" applyProtection="0"/>
    <xf numFmtId="0" fontId="26" fillId="64" borderId="0" applyNumberFormat="0" applyBorder="0" applyAlignment="0" applyProtection="0"/>
    <xf numFmtId="0" fontId="26" fillId="63" borderId="0" applyNumberFormat="0" applyBorder="0" applyAlignment="0" applyProtection="0"/>
    <xf numFmtId="0" fontId="1" fillId="34" borderId="0" applyNumberFormat="0" applyBorder="0" applyAlignment="0" applyProtection="0"/>
    <xf numFmtId="0" fontId="5" fillId="34" borderId="0" applyNumberFormat="0" applyBorder="0" applyAlignment="0" applyProtection="0"/>
    <xf numFmtId="0" fontId="26" fillId="64" borderId="0" applyNumberFormat="0" applyBorder="0" applyAlignment="0" applyProtection="0"/>
    <xf numFmtId="0" fontId="26" fillId="63" borderId="0" applyNumberFormat="0" applyBorder="0" applyAlignment="0" applyProtection="0"/>
    <xf numFmtId="0" fontId="1" fillId="34" borderId="0" applyNumberFormat="0" applyBorder="0" applyAlignment="0" applyProtection="0"/>
    <xf numFmtId="0" fontId="26" fillId="64" borderId="0" applyNumberFormat="0" applyBorder="0" applyAlignment="0" applyProtection="0"/>
    <xf numFmtId="0" fontId="26" fillId="63" borderId="0" applyNumberFormat="0" applyBorder="0" applyAlignment="0" applyProtection="0"/>
    <xf numFmtId="0" fontId="26" fillId="64" borderId="0" applyNumberFormat="0" applyBorder="0" applyAlignment="0" applyProtection="0"/>
    <xf numFmtId="0" fontId="26" fillId="63" borderId="0" applyNumberFormat="0" applyBorder="0" applyAlignment="0" applyProtection="0"/>
    <xf numFmtId="0" fontId="1" fillId="34" borderId="0" applyNumberFormat="0" applyBorder="0" applyAlignment="0" applyProtection="0"/>
    <xf numFmtId="0" fontId="26" fillId="63" borderId="0" applyNumberFormat="0" applyBorder="0" applyAlignment="0" applyProtection="0"/>
    <xf numFmtId="0" fontId="5" fillId="34" borderId="0" applyNumberFormat="0" applyBorder="0" applyAlignment="0" applyProtection="0"/>
    <xf numFmtId="0" fontId="26" fillId="63" borderId="0" applyNumberFormat="0" applyBorder="0" applyAlignment="0" applyProtection="0"/>
    <xf numFmtId="0" fontId="27" fillId="49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6" borderId="0" applyNumberFormat="0" applyBorder="0" applyAlignment="0" applyProtection="0"/>
    <xf numFmtId="0" fontId="27" fillId="65" borderId="0" applyNumberFormat="0" applyBorder="0" applyAlignment="0" applyProtection="0"/>
    <xf numFmtId="0" fontId="27" fillId="66" borderId="0" applyNumberFormat="0" applyBorder="0" applyAlignment="0" applyProtection="0"/>
    <xf numFmtId="0" fontId="27" fillId="65" borderId="0" applyNumberFormat="0" applyBorder="0" applyAlignment="0" applyProtection="0"/>
    <xf numFmtId="0" fontId="27" fillId="66" borderId="0" applyNumberFormat="0" applyBorder="0" applyAlignment="0" applyProtection="0"/>
    <xf numFmtId="0" fontId="27" fillId="65" borderId="0" applyNumberFormat="0" applyBorder="0" applyAlignment="0" applyProtection="0"/>
    <xf numFmtId="0" fontId="27" fillId="66" borderId="0" applyNumberFormat="0" applyBorder="0" applyAlignment="0" applyProtection="0"/>
    <xf numFmtId="0" fontId="27" fillId="65" borderId="0" applyNumberFormat="0" applyBorder="0" applyAlignment="0" applyProtection="0"/>
    <xf numFmtId="0" fontId="27" fillId="66" borderId="0" applyNumberFormat="0" applyBorder="0" applyAlignment="0" applyProtection="0"/>
    <xf numFmtId="0" fontId="27" fillId="65" borderId="0" applyNumberFormat="0" applyBorder="0" applyAlignment="0" applyProtection="0"/>
    <xf numFmtId="0" fontId="27" fillId="66" borderId="0" applyNumberFormat="0" applyBorder="0" applyAlignment="0" applyProtection="0"/>
    <xf numFmtId="0" fontId="27" fillId="65" borderId="0" applyNumberFormat="0" applyBorder="0" applyAlignment="0" applyProtection="0"/>
    <xf numFmtId="0" fontId="22" fillId="1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7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42" borderId="0" applyNumberFormat="0" applyBorder="0" applyAlignment="0" applyProtection="0"/>
    <xf numFmtId="0" fontId="27" fillId="59" borderId="0" applyNumberFormat="0" applyBorder="0" applyAlignment="0" applyProtection="0"/>
    <xf numFmtId="0" fontId="27" fillId="42" borderId="0" applyNumberFormat="0" applyBorder="0" applyAlignment="0" applyProtection="0"/>
    <xf numFmtId="0" fontId="27" fillId="59" borderId="0" applyNumberFormat="0" applyBorder="0" applyAlignment="0" applyProtection="0"/>
    <xf numFmtId="0" fontId="27" fillId="42" borderId="0" applyNumberFormat="0" applyBorder="0" applyAlignment="0" applyProtection="0"/>
    <xf numFmtId="0" fontId="27" fillId="59" borderId="0" applyNumberFormat="0" applyBorder="0" applyAlignment="0" applyProtection="0"/>
    <xf numFmtId="0" fontId="27" fillId="42" borderId="0" applyNumberFormat="0" applyBorder="0" applyAlignment="0" applyProtection="0"/>
    <xf numFmtId="0" fontId="27" fillId="59" borderId="0" applyNumberFormat="0" applyBorder="0" applyAlignment="0" applyProtection="0"/>
    <xf numFmtId="0" fontId="27" fillId="42" borderId="0" applyNumberFormat="0" applyBorder="0" applyAlignment="0" applyProtection="0"/>
    <xf numFmtId="0" fontId="27" fillId="59" borderId="0" applyNumberFormat="0" applyBorder="0" applyAlignment="0" applyProtection="0"/>
    <xf numFmtId="0" fontId="27" fillId="42" borderId="0" applyNumberFormat="0" applyBorder="0" applyAlignment="0" applyProtection="0"/>
    <xf numFmtId="0" fontId="27" fillId="59" borderId="0" applyNumberFormat="0" applyBorder="0" applyAlignment="0" applyProtection="0"/>
    <xf numFmtId="0" fontId="22" fillId="1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68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2" borderId="0" applyNumberFormat="0" applyBorder="0" applyAlignment="0" applyProtection="0"/>
    <xf numFmtId="0" fontId="27" fillId="61" borderId="0" applyNumberFormat="0" applyBorder="0" applyAlignment="0" applyProtection="0"/>
    <xf numFmtId="0" fontId="22" fillId="23" borderId="0" applyNumberFormat="0" applyBorder="0" applyAlignment="0" applyProtection="0"/>
    <xf numFmtId="0" fontId="27" fillId="62" borderId="0" applyNumberFormat="0" applyBorder="0" applyAlignment="0" applyProtection="0"/>
    <xf numFmtId="0" fontId="27" fillId="61" borderId="0" applyNumberFormat="0" applyBorder="0" applyAlignment="0" applyProtection="0"/>
    <xf numFmtId="0" fontId="27" fillId="62" borderId="0" applyNumberFormat="0" applyBorder="0" applyAlignment="0" applyProtection="0"/>
    <xf numFmtId="0" fontId="27" fillId="61" borderId="0" applyNumberFormat="0" applyBorder="0" applyAlignment="0" applyProtection="0"/>
    <xf numFmtId="0" fontId="27" fillId="62" borderId="0" applyNumberFormat="0" applyBorder="0" applyAlignment="0" applyProtection="0"/>
    <xf numFmtId="0" fontId="27" fillId="61" borderId="0" applyNumberFormat="0" applyBorder="0" applyAlignment="0" applyProtection="0"/>
    <xf numFmtId="0" fontId="27" fillId="62" borderId="0" applyNumberFormat="0" applyBorder="0" applyAlignment="0" applyProtection="0"/>
    <xf numFmtId="0" fontId="27" fillId="61" borderId="0" applyNumberFormat="0" applyBorder="0" applyAlignment="0" applyProtection="0"/>
    <xf numFmtId="0" fontId="27" fillId="62" borderId="0" applyNumberFormat="0" applyBorder="0" applyAlignment="0" applyProtection="0"/>
    <xf numFmtId="0" fontId="27" fillId="61" borderId="0" applyNumberFormat="0" applyBorder="0" applyAlignment="0" applyProtection="0"/>
    <xf numFmtId="0" fontId="22" fillId="23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45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70" borderId="0" applyNumberFormat="0" applyBorder="0" applyAlignment="0" applyProtection="0"/>
    <xf numFmtId="0" fontId="27" fillId="69" borderId="0" applyNumberFormat="0" applyBorder="0" applyAlignment="0" applyProtection="0"/>
    <xf numFmtId="0" fontId="22" fillId="27" borderId="0" applyNumberFormat="0" applyBorder="0" applyAlignment="0" applyProtection="0"/>
    <xf numFmtId="0" fontId="27" fillId="70" borderId="0" applyNumberFormat="0" applyBorder="0" applyAlignment="0" applyProtection="0"/>
    <xf numFmtId="0" fontId="27" fillId="69" borderId="0" applyNumberFormat="0" applyBorder="0" applyAlignment="0" applyProtection="0"/>
    <xf numFmtId="0" fontId="27" fillId="70" borderId="0" applyNumberFormat="0" applyBorder="0" applyAlignment="0" applyProtection="0"/>
    <xf numFmtId="0" fontId="27" fillId="69" borderId="0" applyNumberFormat="0" applyBorder="0" applyAlignment="0" applyProtection="0"/>
    <xf numFmtId="0" fontId="27" fillId="70" borderId="0" applyNumberFormat="0" applyBorder="0" applyAlignment="0" applyProtection="0"/>
    <xf numFmtId="0" fontId="27" fillId="69" borderId="0" applyNumberFormat="0" applyBorder="0" applyAlignment="0" applyProtection="0"/>
    <xf numFmtId="0" fontId="27" fillId="70" borderId="0" applyNumberFormat="0" applyBorder="0" applyAlignment="0" applyProtection="0"/>
    <xf numFmtId="0" fontId="27" fillId="69" borderId="0" applyNumberFormat="0" applyBorder="0" applyAlignment="0" applyProtection="0"/>
    <xf numFmtId="0" fontId="27" fillId="70" borderId="0" applyNumberFormat="0" applyBorder="0" applyAlignment="0" applyProtection="0"/>
    <xf numFmtId="0" fontId="27" fillId="69" borderId="0" applyNumberFormat="0" applyBorder="0" applyAlignment="0" applyProtection="0"/>
    <xf numFmtId="0" fontId="22" fillId="27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49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2" borderId="0" applyNumberFormat="0" applyBorder="0" applyAlignment="0" applyProtection="0"/>
    <xf numFmtId="0" fontId="27" fillId="71" borderId="0" applyNumberFormat="0" applyBorder="0" applyAlignment="0" applyProtection="0"/>
    <xf numFmtId="0" fontId="27" fillId="72" borderId="0" applyNumberFormat="0" applyBorder="0" applyAlignment="0" applyProtection="0"/>
    <xf numFmtId="0" fontId="27" fillId="71" borderId="0" applyNumberFormat="0" applyBorder="0" applyAlignment="0" applyProtection="0"/>
    <xf numFmtId="0" fontId="27" fillId="72" borderId="0" applyNumberFormat="0" applyBorder="0" applyAlignment="0" applyProtection="0"/>
    <xf numFmtId="0" fontId="27" fillId="71" borderId="0" applyNumberFormat="0" applyBorder="0" applyAlignment="0" applyProtection="0"/>
    <xf numFmtId="0" fontId="27" fillId="72" borderId="0" applyNumberFormat="0" applyBorder="0" applyAlignment="0" applyProtection="0"/>
    <xf numFmtId="0" fontId="27" fillId="71" borderId="0" applyNumberFormat="0" applyBorder="0" applyAlignment="0" applyProtection="0"/>
    <xf numFmtId="0" fontId="27" fillId="72" borderId="0" applyNumberFormat="0" applyBorder="0" applyAlignment="0" applyProtection="0"/>
    <xf numFmtId="0" fontId="27" fillId="71" borderId="0" applyNumberFormat="0" applyBorder="0" applyAlignment="0" applyProtection="0"/>
    <xf numFmtId="0" fontId="27" fillId="72" borderId="0" applyNumberFormat="0" applyBorder="0" applyAlignment="0" applyProtection="0"/>
    <xf numFmtId="0" fontId="27" fillId="71" borderId="0" applyNumberFormat="0" applyBorder="0" applyAlignment="0" applyProtection="0"/>
    <xf numFmtId="0" fontId="22" fillId="3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42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4" borderId="0" applyNumberFormat="0" applyBorder="0" applyAlignment="0" applyProtection="0"/>
    <xf numFmtId="0" fontId="27" fillId="73" borderId="0" applyNumberFormat="0" applyBorder="0" applyAlignment="0" applyProtection="0"/>
    <xf numFmtId="0" fontId="22" fillId="35" borderId="0" applyNumberFormat="0" applyBorder="0" applyAlignment="0" applyProtection="0"/>
    <xf numFmtId="0" fontId="27" fillId="74" borderId="0" applyNumberFormat="0" applyBorder="0" applyAlignment="0" applyProtection="0"/>
    <xf numFmtId="0" fontId="27" fillId="73" borderId="0" applyNumberFormat="0" applyBorder="0" applyAlignment="0" applyProtection="0"/>
    <xf numFmtId="0" fontId="27" fillId="74" borderId="0" applyNumberFormat="0" applyBorder="0" applyAlignment="0" applyProtection="0"/>
    <xf numFmtId="0" fontId="27" fillId="73" borderId="0" applyNumberFormat="0" applyBorder="0" applyAlignment="0" applyProtection="0"/>
    <xf numFmtId="0" fontId="27" fillId="74" borderId="0" applyNumberFormat="0" applyBorder="0" applyAlignment="0" applyProtection="0"/>
    <xf numFmtId="0" fontId="27" fillId="73" borderId="0" applyNumberFormat="0" applyBorder="0" applyAlignment="0" applyProtection="0"/>
    <xf numFmtId="0" fontId="27" fillId="74" borderId="0" applyNumberFormat="0" applyBorder="0" applyAlignment="0" applyProtection="0"/>
    <xf numFmtId="0" fontId="27" fillId="73" borderId="0" applyNumberFormat="0" applyBorder="0" applyAlignment="0" applyProtection="0"/>
    <xf numFmtId="0" fontId="27" fillId="74" borderId="0" applyNumberFormat="0" applyBorder="0" applyAlignment="0" applyProtection="0"/>
    <xf numFmtId="0" fontId="27" fillId="73" borderId="0" applyNumberFormat="0" applyBorder="0" applyAlignment="0" applyProtection="0"/>
    <xf numFmtId="0" fontId="22" fillId="35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8" fillId="49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9" borderId="0" applyNumberFormat="0" applyBorder="0" applyAlignment="0" applyProtection="0"/>
    <xf numFmtId="0" fontId="28" fillId="47" borderId="0" applyNumberFormat="0" applyBorder="0" applyAlignment="0" applyProtection="0"/>
    <xf numFmtId="0" fontId="28" fillId="49" borderId="0" applyNumberFormat="0" applyBorder="0" applyAlignment="0" applyProtection="0"/>
    <xf numFmtId="0" fontId="28" fillId="47" borderId="0" applyNumberFormat="0" applyBorder="0" applyAlignment="0" applyProtection="0"/>
    <xf numFmtId="0" fontId="28" fillId="49" borderId="0" applyNumberFormat="0" applyBorder="0" applyAlignment="0" applyProtection="0"/>
    <xf numFmtId="0" fontId="28" fillId="47" borderId="0" applyNumberFormat="0" applyBorder="0" applyAlignment="0" applyProtection="0"/>
    <xf numFmtId="0" fontId="28" fillId="49" borderId="0" applyNumberFormat="0" applyBorder="0" applyAlignment="0" applyProtection="0"/>
    <xf numFmtId="0" fontId="28" fillId="47" borderId="0" applyNumberFormat="0" applyBorder="0" applyAlignment="0" applyProtection="0"/>
    <xf numFmtId="0" fontId="28" fillId="49" borderId="0" applyNumberFormat="0" applyBorder="0" applyAlignment="0" applyProtection="0"/>
    <xf numFmtId="0" fontId="28" fillId="47" borderId="0" applyNumberFormat="0" applyBorder="0" applyAlignment="0" applyProtection="0"/>
    <xf numFmtId="0" fontId="28" fillId="49" borderId="0" applyNumberFormat="0" applyBorder="0" applyAlignment="0" applyProtection="0"/>
    <xf numFmtId="0" fontId="28" fillId="47" borderId="0" applyNumberFormat="0" applyBorder="0" applyAlignment="0" applyProtection="0"/>
    <xf numFmtId="0" fontId="12" fillId="5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40" borderId="42" applyNumberFormat="0" applyAlignment="0" applyProtection="0"/>
    <xf numFmtId="0" fontId="32" fillId="75" borderId="42" applyNumberFormat="0" applyAlignment="0" applyProtection="0"/>
    <xf numFmtId="0" fontId="32" fillId="75" borderId="42" applyNumberFormat="0" applyAlignment="0" applyProtection="0"/>
    <xf numFmtId="0" fontId="32" fillId="75" borderId="42" applyNumberFormat="0" applyAlignment="0" applyProtection="0"/>
    <xf numFmtId="0" fontId="32" fillId="75" borderId="42" applyNumberFormat="0" applyAlignment="0" applyProtection="0"/>
    <xf numFmtId="0" fontId="32" fillId="75" borderId="42" applyNumberFormat="0" applyAlignment="0" applyProtection="0"/>
    <xf numFmtId="0" fontId="32" fillId="75" borderId="42" applyNumberFormat="0" applyAlignment="0" applyProtection="0"/>
    <xf numFmtId="0" fontId="32" fillId="75" borderId="42" applyNumberFormat="0" applyAlignment="0" applyProtection="0"/>
    <xf numFmtId="0" fontId="32" fillId="75" borderId="42" applyNumberFormat="0" applyAlignment="0" applyProtection="0"/>
    <xf numFmtId="0" fontId="32" fillId="48" borderId="42" applyNumberFormat="0" applyAlignment="0" applyProtection="0"/>
    <xf numFmtId="0" fontId="32" fillId="75" borderId="42" applyNumberFormat="0" applyAlignment="0" applyProtection="0"/>
    <xf numFmtId="0" fontId="32" fillId="48" borderId="42" applyNumberFormat="0" applyAlignment="0" applyProtection="0"/>
    <xf numFmtId="0" fontId="32" fillId="75" borderId="42" applyNumberFormat="0" applyAlignment="0" applyProtection="0"/>
    <xf numFmtId="0" fontId="32" fillId="48" borderId="42" applyNumberFormat="0" applyAlignment="0" applyProtection="0"/>
    <xf numFmtId="0" fontId="32" fillId="75" borderId="42" applyNumberFormat="0" applyAlignment="0" applyProtection="0"/>
    <xf numFmtId="0" fontId="32" fillId="48" borderId="42" applyNumberFormat="0" applyAlignment="0" applyProtection="0"/>
    <xf numFmtId="0" fontId="32" fillId="75" borderId="42" applyNumberFormat="0" applyAlignment="0" applyProtection="0"/>
    <xf numFmtId="0" fontId="32" fillId="48" borderId="42" applyNumberFormat="0" applyAlignment="0" applyProtection="0"/>
    <xf numFmtId="0" fontId="32" fillId="75" borderId="42" applyNumberFormat="0" applyAlignment="0" applyProtection="0"/>
    <xf numFmtId="0" fontId="32" fillId="48" borderId="42" applyNumberFormat="0" applyAlignment="0" applyProtection="0"/>
    <xf numFmtId="0" fontId="32" fillId="75" borderId="42" applyNumberFormat="0" applyAlignment="0" applyProtection="0"/>
    <xf numFmtId="0" fontId="17" fillId="9" borderId="27" applyNumberFormat="0" applyAlignment="0" applyProtection="0"/>
    <xf numFmtId="0" fontId="32" fillId="75" borderId="42" applyNumberFormat="0" applyAlignment="0" applyProtection="0"/>
    <xf numFmtId="0" fontId="32" fillId="75" borderId="42" applyNumberFormat="0" applyAlignment="0" applyProtection="0"/>
    <xf numFmtId="0" fontId="33" fillId="76" borderId="43" applyNumberFormat="0" applyAlignment="0" applyProtection="0"/>
    <xf numFmtId="0" fontId="33" fillId="77" borderId="43" applyNumberFormat="0" applyAlignment="0" applyProtection="0"/>
    <xf numFmtId="0" fontId="33" fillId="77" borderId="43" applyNumberFormat="0" applyAlignment="0" applyProtection="0"/>
    <xf numFmtId="0" fontId="33" fillId="77" borderId="43" applyNumberFormat="0" applyAlignment="0" applyProtection="0"/>
    <xf numFmtId="0" fontId="33" fillId="77" borderId="43" applyNumberFormat="0" applyAlignment="0" applyProtection="0"/>
    <xf numFmtId="0" fontId="33" fillId="77" borderId="43" applyNumberFormat="0" applyAlignment="0" applyProtection="0"/>
    <xf numFmtId="0" fontId="33" fillId="77" borderId="43" applyNumberFormat="0" applyAlignment="0" applyProtection="0"/>
    <xf numFmtId="0" fontId="33" fillId="77" borderId="43" applyNumberFormat="0" applyAlignment="0" applyProtection="0"/>
    <xf numFmtId="0" fontId="33" fillId="77" borderId="43" applyNumberFormat="0" applyAlignment="0" applyProtection="0"/>
    <xf numFmtId="0" fontId="33" fillId="78" borderId="43" applyNumberFormat="0" applyAlignment="0" applyProtection="0"/>
    <xf numFmtId="0" fontId="33" fillId="77" borderId="43" applyNumberFormat="0" applyAlignment="0" applyProtection="0"/>
    <xf numFmtId="0" fontId="33" fillId="78" borderId="43" applyNumberFormat="0" applyAlignment="0" applyProtection="0"/>
    <xf numFmtId="0" fontId="33" fillId="77" borderId="43" applyNumberFormat="0" applyAlignment="0" applyProtection="0"/>
    <xf numFmtId="0" fontId="33" fillId="78" borderId="43" applyNumberFormat="0" applyAlignment="0" applyProtection="0"/>
    <xf numFmtId="0" fontId="33" fillId="77" borderId="43" applyNumberFormat="0" applyAlignment="0" applyProtection="0"/>
    <xf numFmtId="0" fontId="33" fillId="78" borderId="43" applyNumberFormat="0" applyAlignment="0" applyProtection="0"/>
    <xf numFmtId="0" fontId="33" fillId="77" borderId="43" applyNumberFormat="0" applyAlignment="0" applyProtection="0"/>
    <xf numFmtId="0" fontId="33" fillId="78" borderId="43" applyNumberFormat="0" applyAlignment="0" applyProtection="0"/>
    <xf numFmtId="0" fontId="33" fillId="77" borderId="43" applyNumberFormat="0" applyAlignment="0" applyProtection="0"/>
    <xf numFmtId="0" fontId="33" fillId="78" borderId="43" applyNumberFormat="0" applyAlignment="0" applyProtection="0"/>
    <xf numFmtId="0" fontId="33" fillId="77" borderId="43" applyNumberFormat="0" applyAlignment="0" applyProtection="0"/>
    <xf numFmtId="0" fontId="19" fillId="10" borderId="30" applyNumberFormat="0" applyAlignment="0" applyProtection="0"/>
    <xf numFmtId="0" fontId="33" fillId="77" borderId="43" applyNumberFormat="0" applyAlignment="0" applyProtection="0"/>
    <xf numFmtId="0" fontId="33" fillId="77" borderId="43" applyNumberFormat="0" applyAlignment="0" applyProtection="0"/>
    <xf numFmtId="0" fontId="34" fillId="0" borderId="44" applyNumberFormat="0" applyFill="0" applyAlignment="0" applyProtection="0"/>
    <xf numFmtId="0" fontId="35" fillId="0" borderId="45" applyNumberFormat="0" applyFill="0" applyAlignment="0" applyProtection="0"/>
    <xf numFmtId="0" fontId="35" fillId="0" borderId="45" applyNumberFormat="0" applyFill="0" applyAlignment="0" applyProtection="0"/>
    <xf numFmtId="0" fontId="35" fillId="0" borderId="45" applyNumberFormat="0" applyFill="0" applyAlignment="0" applyProtection="0"/>
    <xf numFmtId="0" fontId="35" fillId="0" borderId="45" applyNumberFormat="0" applyFill="0" applyAlignment="0" applyProtection="0"/>
    <xf numFmtId="0" fontId="35" fillId="0" borderId="45" applyNumberFormat="0" applyFill="0" applyAlignment="0" applyProtection="0"/>
    <xf numFmtId="0" fontId="35" fillId="0" borderId="45" applyNumberFormat="0" applyFill="0" applyAlignment="0" applyProtection="0"/>
    <xf numFmtId="0" fontId="35" fillId="0" borderId="45" applyNumberFormat="0" applyFill="0" applyAlignment="0" applyProtection="0"/>
    <xf numFmtId="0" fontId="35" fillId="0" borderId="45" applyNumberFormat="0" applyFill="0" applyAlignment="0" applyProtection="0"/>
    <xf numFmtId="0" fontId="35" fillId="0" borderId="45" applyNumberFormat="0" applyFill="0" applyAlignment="0" applyProtection="0"/>
    <xf numFmtId="0" fontId="35" fillId="0" borderId="45" applyNumberFormat="0" applyFill="0" applyAlignment="0" applyProtection="0"/>
    <xf numFmtId="0" fontId="35" fillId="0" borderId="45" applyNumberFormat="0" applyFill="0" applyAlignment="0" applyProtection="0"/>
    <xf numFmtId="0" fontId="35" fillId="0" borderId="45" applyNumberFormat="0" applyFill="0" applyAlignment="0" applyProtection="0"/>
    <xf numFmtId="0" fontId="35" fillId="0" borderId="45" applyNumberFormat="0" applyFill="0" applyAlignment="0" applyProtection="0"/>
    <xf numFmtId="0" fontId="35" fillId="0" borderId="45" applyNumberFormat="0" applyFill="0" applyAlignment="0" applyProtection="0"/>
    <xf numFmtId="0" fontId="35" fillId="0" borderId="45" applyNumberFormat="0" applyFill="0" applyAlignment="0" applyProtection="0"/>
    <xf numFmtId="0" fontId="35" fillId="0" borderId="45" applyNumberFormat="0" applyFill="0" applyAlignment="0" applyProtection="0"/>
    <xf numFmtId="0" fontId="35" fillId="0" borderId="45" applyNumberFormat="0" applyFill="0" applyAlignment="0" applyProtection="0"/>
    <xf numFmtId="0" fontId="35" fillId="0" borderId="45" applyNumberFormat="0" applyFill="0" applyAlignment="0" applyProtection="0"/>
    <xf numFmtId="0" fontId="35" fillId="0" borderId="45" applyNumberFormat="0" applyFill="0" applyAlignment="0" applyProtection="0"/>
    <xf numFmtId="0" fontId="35" fillId="0" borderId="45" applyNumberFormat="0" applyFill="0" applyAlignment="0" applyProtection="0"/>
    <xf numFmtId="0" fontId="18" fillId="0" borderId="29" applyNumberFormat="0" applyFill="0" applyAlignment="0" applyProtection="0"/>
    <xf numFmtId="0" fontId="35" fillId="0" borderId="45" applyNumberFormat="0" applyFill="0" applyAlignment="0" applyProtection="0"/>
    <xf numFmtId="0" fontId="35" fillId="0" borderId="45" applyNumberFormat="0" applyFill="0" applyAlignment="0" applyProtection="0"/>
    <xf numFmtId="166" fontId="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 applyNumberFormat="0" applyFill="0" applyBorder="0" applyAlignment="0" applyProtection="0"/>
    <xf numFmtId="4" fontId="38" fillId="0" borderId="0"/>
    <xf numFmtId="0" fontId="27" fillId="79" borderId="0" applyNumberFormat="0" applyBorder="0" applyAlignment="0" applyProtection="0"/>
    <xf numFmtId="0" fontId="27" fillId="80" borderId="0" applyNumberFormat="0" applyBorder="0" applyAlignment="0" applyProtection="0"/>
    <xf numFmtId="0" fontId="27" fillId="80" borderId="0" applyNumberFormat="0" applyBorder="0" applyAlignment="0" applyProtection="0"/>
    <xf numFmtId="0" fontId="27" fillId="80" borderId="0" applyNumberFormat="0" applyBorder="0" applyAlignment="0" applyProtection="0"/>
    <xf numFmtId="0" fontId="27" fillId="80" borderId="0" applyNumberFormat="0" applyBorder="0" applyAlignment="0" applyProtection="0"/>
    <xf numFmtId="0" fontId="27" fillId="80" borderId="0" applyNumberFormat="0" applyBorder="0" applyAlignment="0" applyProtection="0"/>
    <xf numFmtId="0" fontId="27" fillId="80" borderId="0" applyNumberFormat="0" applyBorder="0" applyAlignment="0" applyProtection="0"/>
    <xf numFmtId="0" fontId="27" fillId="80" borderId="0" applyNumberFormat="0" applyBorder="0" applyAlignment="0" applyProtection="0"/>
    <xf numFmtId="0" fontId="27" fillId="80" borderId="0" applyNumberFormat="0" applyBorder="0" applyAlignment="0" applyProtection="0"/>
    <xf numFmtId="0" fontId="27" fillId="81" borderId="0" applyNumberFormat="0" applyBorder="0" applyAlignment="0" applyProtection="0"/>
    <xf numFmtId="0" fontId="27" fillId="80" borderId="0" applyNumberFormat="0" applyBorder="0" applyAlignment="0" applyProtection="0"/>
    <xf numFmtId="0" fontId="27" fillId="81" borderId="0" applyNumberFormat="0" applyBorder="0" applyAlignment="0" applyProtection="0"/>
    <xf numFmtId="0" fontId="27" fillId="80" borderId="0" applyNumberFormat="0" applyBorder="0" applyAlignment="0" applyProtection="0"/>
    <xf numFmtId="0" fontId="27" fillId="81" borderId="0" applyNumberFormat="0" applyBorder="0" applyAlignment="0" applyProtection="0"/>
    <xf numFmtId="0" fontId="27" fillId="80" borderId="0" applyNumberFormat="0" applyBorder="0" applyAlignment="0" applyProtection="0"/>
    <xf numFmtId="0" fontId="27" fillId="81" borderId="0" applyNumberFormat="0" applyBorder="0" applyAlignment="0" applyProtection="0"/>
    <xf numFmtId="0" fontId="27" fillId="80" borderId="0" applyNumberFormat="0" applyBorder="0" applyAlignment="0" applyProtection="0"/>
    <xf numFmtId="0" fontId="27" fillId="81" borderId="0" applyNumberFormat="0" applyBorder="0" applyAlignment="0" applyProtection="0"/>
    <xf numFmtId="0" fontId="27" fillId="80" borderId="0" applyNumberFormat="0" applyBorder="0" applyAlignment="0" applyProtection="0"/>
    <xf numFmtId="0" fontId="27" fillId="81" borderId="0" applyNumberFormat="0" applyBorder="0" applyAlignment="0" applyProtection="0"/>
    <xf numFmtId="0" fontId="27" fillId="80" borderId="0" applyNumberFormat="0" applyBorder="0" applyAlignment="0" applyProtection="0"/>
    <xf numFmtId="0" fontId="22" fillId="12" borderId="0" applyNumberFormat="0" applyBorder="0" applyAlignment="0" applyProtection="0"/>
    <xf numFmtId="0" fontId="27" fillId="80" borderId="0" applyNumberFormat="0" applyBorder="0" applyAlignment="0" applyProtection="0"/>
    <xf numFmtId="0" fontId="27" fillId="80" borderId="0" applyNumberFormat="0" applyBorder="0" applyAlignment="0" applyProtection="0"/>
    <xf numFmtId="0" fontId="27" fillId="67" borderId="0" applyNumberFormat="0" applyBorder="0" applyAlignment="0" applyProtection="0"/>
    <xf numFmtId="0" fontId="27" fillId="82" borderId="0" applyNumberFormat="0" applyBorder="0" applyAlignment="0" applyProtection="0"/>
    <xf numFmtId="0" fontId="27" fillId="82" borderId="0" applyNumberFormat="0" applyBorder="0" applyAlignment="0" applyProtection="0"/>
    <xf numFmtId="0" fontId="27" fillId="82" borderId="0" applyNumberFormat="0" applyBorder="0" applyAlignment="0" applyProtection="0"/>
    <xf numFmtId="0" fontId="27" fillId="82" borderId="0" applyNumberFormat="0" applyBorder="0" applyAlignment="0" applyProtection="0"/>
    <xf numFmtId="0" fontId="27" fillId="82" borderId="0" applyNumberFormat="0" applyBorder="0" applyAlignment="0" applyProtection="0"/>
    <xf numFmtId="0" fontId="27" fillId="82" borderId="0" applyNumberFormat="0" applyBorder="0" applyAlignment="0" applyProtection="0"/>
    <xf numFmtId="0" fontId="27" fillId="82" borderId="0" applyNumberFormat="0" applyBorder="0" applyAlignment="0" applyProtection="0"/>
    <xf numFmtId="0" fontId="27" fillId="82" borderId="0" applyNumberFormat="0" applyBorder="0" applyAlignment="0" applyProtection="0"/>
    <xf numFmtId="0" fontId="27" fillId="83" borderId="0" applyNumberFormat="0" applyBorder="0" applyAlignment="0" applyProtection="0"/>
    <xf numFmtId="0" fontId="27" fillId="82" borderId="0" applyNumberFormat="0" applyBorder="0" applyAlignment="0" applyProtection="0"/>
    <xf numFmtId="0" fontId="27" fillId="83" borderId="0" applyNumberFormat="0" applyBorder="0" applyAlignment="0" applyProtection="0"/>
    <xf numFmtId="0" fontId="27" fillId="82" borderId="0" applyNumberFormat="0" applyBorder="0" applyAlignment="0" applyProtection="0"/>
    <xf numFmtId="0" fontId="27" fillId="83" borderId="0" applyNumberFormat="0" applyBorder="0" applyAlignment="0" applyProtection="0"/>
    <xf numFmtId="0" fontId="27" fillId="82" borderId="0" applyNumberFormat="0" applyBorder="0" applyAlignment="0" applyProtection="0"/>
    <xf numFmtId="0" fontId="27" fillId="83" borderId="0" applyNumberFormat="0" applyBorder="0" applyAlignment="0" applyProtection="0"/>
    <xf numFmtId="0" fontId="27" fillId="82" borderId="0" applyNumberFormat="0" applyBorder="0" applyAlignment="0" applyProtection="0"/>
    <xf numFmtId="0" fontId="27" fillId="83" borderId="0" applyNumberFormat="0" applyBorder="0" applyAlignment="0" applyProtection="0"/>
    <xf numFmtId="0" fontId="27" fillId="82" borderId="0" applyNumberFormat="0" applyBorder="0" applyAlignment="0" applyProtection="0"/>
    <xf numFmtId="0" fontId="27" fillId="83" borderId="0" applyNumberFormat="0" applyBorder="0" applyAlignment="0" applyProtection="0"/>
    <xf numFmtId="0" fontId="27" fillId="82" borderId="0" applyNumberFormat="0" applyBorder="0" applyAlignment="0" applyProtection="0"/>
    <xf numFmtId="0" fontId="22" fillId="16" borderId="0" applyNumberFormat="0" applyBorder="0" applyAlignment="0" applyProtection="0"/>
    <xf numFmtId="0" fontId="27" fillId="82" borderId="0" applyNumberFormat="0" applyBorder="0" applyAlignment="0" applyProtection="0"/>
    <xf numFmtId="0" fontId="27" fillId="82" borderId="0" applyNumberFormat="0" applyBorder="0" applyAlignment="0" applyProtection="0"/>
    <xf numFmtId="0" fontId="27" fillId="68" borderId="0" applyNumberFormat="0" applyBorder="0" applyAlignment="0" applyProtection="0"/>
    <xf numFmtId="0" fontId="27" fillId="84" borderId="0" applyNumberFormat="0" applyBorder="0" applyAlignment="0" applyProtection="0"/>
    <xf numFmtId="0" fontId="27" fillId="84" borderId="0" applyNumberFormat="0" applyBorder="0" applyAlignment="0" applyProtection="0"/>
    <xf numFmtId="0" fontId="27" fillId="84" borderId="0" applyNumberFormat="0" applyBorder="0" applyAlignment="0" applyProtection="0"/>
    <xf numFmtId="0" fontId="27" fillId="84" borderId="0" applyNumberFormat="0" applyBorder="0" applyAlignment="0" applyProtection="0"/>
    <xf numFmtId="0" fontId="27" fillId="84" borderId="0" applyNumberFormat="0" applyBorder="0" applyAlignment="0" applyProtection="0"/>
    <xf numFmtId="0" fontId="27" fillId="84" borderId="0" applyNumberFormat="0" applyBorder="0" applyAlignment="0" applyProtection="0"/>
    <xf numFmtId="0" fontId="27" fillId="84" borderId="0" applyNumberFormat="0" applyBorder="0" applyAlignment="0" applyProtection="0"/>
    <xf numFmtId="0" fontId="27" fillId="84" borderId="0" applyNumberFormat="0" applyBorder="0" applyAlignment="0" applyProtection="0"/>
    <xf numFmtId="0" fontId="27" fillId="85" borderId="0" applyNumberFormat="0" applyBorder="0" applyAlignment="0" applyProtection="0"/>
    <xf numFmtId="0" fontId="27" fillId="84" borderId="0" applyNumberFormat="0" applyBorder="0" applyAlignment="0" applyProtection="0"/>
    <xf numFmtId="0" fontId="27" fillId="85" borderId="0" applyNumberFormat="0" applyBorder="0" applyAlignment="0" applyProtection="0"/>
    <xf numFmtId="0" fontId="27" fillId="84" borderId="0" applyNumberFormat="0" applyBorder="0" applyAlignment="0" applyProtection="0"/>
    <xf numFmtId="0" fontId="27" fillId="85" borderId="0" applyNumberFormat="0" applyBorder="0" applyAlignment="0" applyProtection="0"/>
    <xf numFmtId="0" fontId="27" fillId="84" borderId="0" applyNumberFormat="0" applyBorder="0" applyAlignment="0" applyProtection="0"/>
    <xf numFmtId="0" fontId="27" fillId="85" borderId="0" applyNumberFormat="0" applyBorder="0" applyAlignment="0" applyProtection="0"/>
    <xf numFmtId="0" fontId="27" fillId="84" borderId="0" applyNumberFormat="0" applyBorder="0" applyAlignment="0" applyProtection="0"/>
    <xf numFmtId="0" fontId="27" fillId="85" borderId="0" applyNumberFormat="0" applyBorder="0" applyAlignment="0" applyProtection="0"/>
    <xf numFmtId="0" fontId="27" fillId="84" borderId="0" applyNumberFormat="0" applyBorder="0" applyAlignment="0" applyProtection="0"/>
    <xf numFmtId="0" fontId="27" fillId="85" borderId="0" applyNumberFormat="0" applyBorder="0" applyAlignment="0" applyProtection="0"/>
    <xf numFmtId="0" fontId="27" fillId="84" borderId="0" applyNumberFormat="0" applyBorder="0" applyAlignment="0" applyProtection="0"/>
    <xf numFmtId="0" fontId="22" fillId="20" borderId="0" applyNumberFormat="0" applyBorder="0" applyAlignment="0" applyProtection="0"/>
    <xf numFmtId="0" fontId="27" fillId="84" borderId="0" applyNumberFormat="0" applyBorder="0" applyAlignment="0" applyProtection="0"/>
    <xf numFmtId="0" fontId="27" fillId="84" borderId="0" applyNumberFormat="0" applyBorder="0" applyAlignment="0" applyProtection="0"/>
    <xf numFmtId="0" fontId="27" fillId="86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70" borderId="0" applyNumberFormat="0" applyBorder="0" applyAlignment="0" applyProtection="0"/>
    <xf numFmtId="0" fontId="27" fillId="69" borderId="0" applyNumberFormat="0" applyBorder="0" applyAlignment="0" applyProtection="0"/>
    <xf numFmtId="0" fontId="27" fillId="70" borderId="0" applyNumberFormat="0" applyBorder="0" applyAlignment="0" applyProtection="0"/>
    <xf numFmtId="0" fontId="27" fillId="69" borderId="0" applyNumberFormat="0" applyBorder="0" applyAlignment="0" applyProtection="0"/>
    <xf numFmtId="0" fontId="27" fillId="70" borderId="0" applyNumberFormat="0" applyBorder="0" applyAlignment="0" applyProtection="0"/>
    <xf numFmtId="0" fontId="27" fillId="69" borderId="0" applyNumberFormat="0" applyBorder="0" applyAlignment="0" applyProtection="0"/>
    <xf numFmtId="0" fontId="27" fillId="70" borderId="0" applyNumberFormat="0" applyBorder="0" applyAlignment="0" applyProtection="0"/>
    <xf numFmtId="0" fontId="27" fillId="69" borderId="0" applyNumberFormat="0" applyBorder="0" applyAlignment="0" applyProtection="0"/>
    <xf numFmtId="0" fontId="27" fillId="70" borderId="0" applyNumberFormat="0" applyBorder="0" applyAlignment="0" applyProtection="0"/>
    <xf numFmtId="0" fontId="27" fillId="69" borderId="0" applyNumberFormat="0" applyBorder="0" applyAlignment="0" applyProtection="0"/>
    <xf numFmtId="0" fontId="27" fillId="70" borderId="0" applyNumberFormat="0" applyBorder="0" applyAlignment="0" applyProtection="0"/>
    <xf numFmtId="0" fontId="27" fillId="69" borderId="0" applyNumberFormat="0" applyBorder="0" applyAlignment="0" applyProtection="0"/>
    <xf numFmtId="0" fontId="22" fillId="24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72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72" borderId="0" applyNumberFormat="0" applyBorder="0" applyAlignment="0" applyProtection="0"/>
    <xf numFmtId="0" fontId="27" fillId="71" borderId="0" applyNumberFormat="0" applyBorder="0" applyAlignment="0" applyProtection="0"/>
    <xf numFmtId="0" fontId="27" fillId="72" borderId="0" applyNumberFormat="0" applyBorder="0" applyAlignment="0" applyProtection="0"/>
    <xf numFmtId="0" fontId="27" fillId="71" borderId="0" applyNumberFormat="0" applyBorder="0" applyAlignment="0" applyProtection="0"/>
    <xf numFmtId="0" fontId="27" fillId="72" borderId="0" applyNumberFormat="0" applyBorder="0" applyAlignment="0" applyProtection="0"/>
    <xf numFmtId="0" fontId="27" fillId="71" borderId="0" applyNumberFormat="0" applyBorder="0" applyAlignment="0" applyProtection="0"/>
    <xf numFmtId="0" fontId="27" fillId="72" borderId="0" applyNumberFormat="0" applyBorder="0" applyAlignment="0" applyProtection="0"/>
    <xf numFmtId="0" fontId="27" fillId="71" borderId="0" applyNumberFormat="0" applyBorder="0" applyAlignment="0" applyProtection="0"/>
    <xf numFmtId="0" fontId="27" fillId="72" borderId="0" applyNumberFormat="0" applyBorder="0" applyAlignment="0" applyProtection="0"/>
    <xf numFmtId="0" fontId="27" fillId="71" borderId="0" applyNumberFormat="0" applyBorder="0" applyAlignment="0" applyProtection="0"/>
    <xf numFmtId="0" fontId="27" fillId="72" borderId="0" applyNumberFormat="0" applyBorder="0" applyAlignment="0" applyProtection="0"/>
    <xf numFmtId="0" fontId="27" fillId="71" borderId="0" applyNumberFormat="0" applyBorder="0" applyAlignment="0" applyProtection="0"/>
    <xf numFmtId="0" fontId="22" fillId="28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83" borderId="0" applyNumberFormat="0" applyBorder="0" applyAlignment="0" applyProtection="0"/>
    <xf numFmtId="0" fontId="27" fillId="87" borderId="0" applyNumberFormat="0" applyBorder="0" applyAlignment="0" applyProtection="0"/>
    <xf numFmtId="0" fontId="27" fillId="87" borderId="0" applyNumberFormat="0" applyBorder="0" applyAlignment="0" applyProtection="0"/>
    <xf numFmtId="0" fontId="27" fillId="87" borderId="0" applyNumberFormat="0" applyBorder="0" applyAlignment="0" applyProtection="0"/>
    <xf numFmtId="0" fontId="27" fillId="87" borderId="0" applyNumberFormat="0" applyBorder="0" applyAlignment="0" applyProtection="0"/>
    <xf numFmtId="0" fontId="27" fillId="87" borderId="0" applyNumberFormat="0" applyBorder="0" applyAlignment="0" applyProtection="0"/>
    <xf numFmtId="0" fontId="27" fillId="87" borderId="0" applyNumberFormat="0" applyBorder="0" applyAlignment="0" applyProtection="0"/>
    <xf numFmtId="0" fontId="27" fillId="87" borderId="0" applyNumberFormat="0" applyBorder="0" applyAlignment="0" applyProtection="0"/>
    <xf numFmtId="0" fontId="27" fillId="87" borderId="0" applyNumberFormat="0" applyBorder="0" applyAlignment="0" applyProtection="0"/>
    <xf numFmtId="0" fontId="27" fillId="88" borderId="0" applyNumberFormat="0" applyBorder="0" applyAlignment="0" applyProtection="0"/>
    <xf numFmtId="0" fontId="27" fillId="87" borderId="0" applyNumberFormat="0" applyBorder="0" applyAlignment="0" applyProtection="0"/>
    <xf numFmtId="0" fontId="27" fillId="88" borderId="0" applyNumberFormat="0" applyBorder="0" applyAlignment="0" applyProtection="0"/>
    <xf numFmtId="0" fontId="27" fillId="87" borderId="0" applyNumberFormat="0" applyBorder="0" applyAlignment="0" applyProtection="0"/>
    <xf numFmtId="0" fontId="27" fillId="88" borderId="0" applyNumberFormat="0" applyBorder="0" applyAlignment="0" applyProtection="0"/>
    <xf numFmtId="0" fontId="27" fillId="87" borderId="0" applyNumberFormat="0" applyBorder="0" applyAlignment="0" applyProtection="0"/>
    <xf numFmtId="0" fontId="27" fillId="88" borderId="0" applyNumberFormat="0" applyBorder="0" applyAlignment="0" applyProtection="0"/>
    <xf numFmtId="0" fontId="27" fillId="87" borderId="0" applyNumberFormat="0" applyBorder="0" applyAlignment="0" applyProtection="0"/>
    <xf numFmtId="0" fontId="27" fillId="88" borderId="0" applyNumberFormat="0" applyBorder="0" applyAlignment="0" applyProtection="0"/>
    <xf numFmtId="0" fontId="27" fillId="87" borderId="0" applyNumberFormat="0" applyBorder="0" applyAlignment="0" applyProtection="0"/>
    <xf numFmtId="0" fontId="27" fillId="88" borderId="0" applyNumberFormat="0" applyBorder="0" applyAlignment="0" applyProtection="0"/>
    <xf numFmtId="0" fontId="27" fillId="87" borderId="0" applyNumberFormat="0" applyBorder="0" applyAlignment="0" applyProtection="0"/>
    <xf numFmtId="0" fontId="22" fillId="32" borderId="0" applyNumberFormat="0" applyBorder="0" applyAlignment="0" applyProtection="0"/>
    <xf numFmtId="0" fontId="27" fillId="87" borderId="0" applyNumberFormat="0" applyBorder="0" applyAlignment="0" applyProtection="0"/>
    <xf numFmtId="0" fontId="27" fillId="87" borderId="0" applyNumberFormat="0" applyBorder="0" applyAlignment="0" applyProtection="0"/>
    <xf numFmtId="0" fontId="39" fillId="60" borderId="42" applyNumberFormat="0" applyAlignment="0" applyProtection="0"/>
    <xf numFmtId="0" fontId="39" fillId="56" borderId="42" applyNumberFormat="0" applyAlignment="0" applyProtection="0"/>
    <xf numFmtId="0" fontId="39" fillId="56" borderId="42" applyNumberFormat="0" applyAlignment="0" applyProtection="0"/>
    <xf numFmtId="0" fontId="39" fillId="56" borderId="42" applyNumberFormat="0" applyAlignment="0" applyProtection="0"/>
    <xf numFmtId="0" fontId="39" fillId="56" borderId="42" applyNumberFormat="0" applyAlignment="0" applyProtection="0"/>
    <xf numFmtId="0" fontId="39" fillId="56" borderId="42" applyNumberFormat="0" applyAlignment="0" applyProtection="0"/>
    <xf numFmtId="0" fontId="39" fillId="56" borderId="42" applyNumberFormat="0" applyAlignment="0" applyProtection="0"/>
    <xf numFmtId="0" fontId="39" fillId="56" borderId="42" applyNumberFormat="0" applyAlignment="0" applyProtection="0"/>
    <xf numFmtId="0" fontId="39" fillId="56" borderId="42" applyNumberFormat="0" applyAlignment="0" applyProtection="0"/>
    <xf numFmtId="0" fontId="39" fillId="57" borderId="42" applyNumberFormat="0" applyAlignment="0" applyProtection="0"/>
    <xf numFmtId="0" fontId="39" fillId="56" borderId="42" applyNumberFormat="0" applyAlignment="0" applyProtection="0"/>
    <xf numFmtId="0" fontId="39" fillId="57" borderId="42" applyNumberFormat="0" applyAlignment="0" applyProtection="0"/>
    <xf numFmtId="0" fontId="39" fillId="56" borderId="42" applyNumberFormat="0" applyAlignment="0" applyProtection="0"/>
    <xf numFmtId="0" fontId="39" fillId="57" borderId="42" applyNumberFormat="0" applyAlignment="0" applyProtection="0"/>
    <xf numFmtId="0" fontId="39" fillId="56" borderId="42" applyNumberFormat="0" applyAlignment="0" applyProtection="0"/>
    <xf numFmtId="0" fontId="39" fillId="57" borderId="42" applyNumberFormat="0" applyAlignment="0" applyProtection="0"/>
    <xf numFmtId="0" fontId="39" fillId="56" borderId="42" applyNumberFormat="0" applyAlignment="0" applyProtection="0"/>
    <xf numFmtId="0" fontId="39" fillId="57" borderId="42" applyNumberFormat="0" applyAlignment="0" applyProtection="0"/>
    <xf numFmtId="0" fontId="39" fillId="56" borderId="42" applyNumberFormat="0" applyAlignment="0" applyProtection="0"/>
    <xf numFmtId="0" fontId="39" fillId="57" borderId="42" applyNumberFormat="0" applyAlignment="0" applyProtection="0"/>
    <xf numFmtId="0" fontId="39" fillId="56" borderId="42" applyNumberFormat="0" applyAlignment="0" applyProtection="0"/>
    <xf numFmtId="0" fontId="15" fillId="8" borderId="27" applyNumberFormat="0" applyAlignment="0" applyProtection="0"/>
    <xf numFmtId="0" fontId="39" fillId="56" borderId="42" applyNumberFormat="0" applyAlignment="0" applyProtection="0"/>
    <xf numFmtId="0" fontId="39" fillId="56" borderId="42" applyNumberFormat="0" applyAlignment="0" applyProtection="0"/>
    <xf numFmtId="167" fontId="25" fillId="0" borderId="0" applyFill="0" applyBorder="0" applyAlignment="0" applyProtection="0"/>
    <xf numFmtId="168" fontId="40" fillId="0" borderId="0" applyFill="0" applyBorder="0" applyAlignment="0" applyProtection="0"/>
    <xf numFmtId="169" fontId="41" fillId="0" borderId="0"/>
    <xf numFmtId="2" fontId="36" fillId="0" borderId="0" applyFont="0" applyFill="0" applyBorder="0" applyAlignment="0" applyProtection="0"/>
    <xf numFmtId="0" fontId="42" fillId="0" borderId="0">
      <alignment horizontal="center"/>
    </xf>
    <xf numFmtId="0" fontId="42" fillId="0" borderId="0">
      <alignment horizontal="center" textRotation="90"/>
    </xf>
    <xf numFmtId="0" fontId="43" fillId="0" borderId="0" applyNumberFormat="0" applyFill="0" applyBorder="0" applyAlignment="0" applyProtection="0"/>
    <xf numFmtId="0" fontId="44" fillId="89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5" borderId="0" applyNumberFormat="0" applyBorder="0" applyAlignment="0" applyProtection="0"/>
    <xf numFmtId="0" fontId="44" fillId="43" borderId="0" applyNumberFormat="0" applyBorder="0" applyAlignment="0" applyProtection="0"/>
    <xf numFmtId="0" fontId="44" fillId="45" borderId="0" applyNumberFormat="0" applyBorder="0" applyAlignment="0" applyProtection="0"/>
    <xf numFmtId="0" fontId="44" fillId="43" borderId="0" applyNumberFormat="0" applyBorder="0" applyAlignment="0" applyProtection="0"/>
    <xf numFmtId="0" fontId="44" fillId="45" borderId="0" applyNumberFormat="0" applyBorder="0" applyAlignment="0" applyProtection="0"/>
    <xf numFmtId="0" fontId="44" fillId="43" borderId="0" applyNumberFormat="0" applyBorder="0" applyAlignment="0" applyProtection="0"/>
    <xf numFmtId="0" fontId="44" fillId="45" borderId="0" applyNumberFormat="0" applyBorder="0" applyAlignment="0" applyProtection="0"/>
    <xf numFmtId="0" fontId="44" fillId="43" borderId="0" applyNumberFormat="0" applyBorder="0" applyAlignment="0" applyProtection="0"/>
    <xf numFmtId="0" fontId="44" fillId="45" borderId="0" applyNumberFormat="0" applyBorder="0" applyAlignment="0" applyProtection="0"/>
    <xf numFmtId="0" fontId="44" fillId="43" borderId="0" applyNumberFormat="0" applyBorder="0" applyAlignment="0" applyProtection="0"/>
    <xf numFmtId="0" fontId="44" fillId="45" borderId="0" applyNumberFormat="0" applyBorder="0" applyAlignment="0" applyProtection="0"/>
    <xf numFmtId="0" fontId="44" fillId="43" borderId="0" applyNumberFormat="0" applyBorder="0" applyAlignment="0" applyProtection="0"/>
    <xf numFmtId="0" fontId="13" fillId="6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4" fontId="6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45" fillId="60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6" fillId="60" borderId="0" applyNumberFormat="0" applyBorder="0" applyAlignment="0" applyProtection="0"/>
    <xf numFmtId="0" fontId="46" fillId="90" borderId="0" applyNumberFormat="0" applyBorder="0" applyAlignment="0" applyProtection="0"/>
    <xf numFmtId="0" fontId="46" fillId="60" borderId="0" applyNumberFormat="0" applyBorder="0" applyAlignment="0" applyProtection="0"/>
    <xf numFmtId="0" fontId="46" fillId="90" borderId="0" applyNumberFormat="0" applyBorder="0" applyAlignment="0" applyProtection="0"/>
    <xf numFmtId="0" fontId="46" fillId="60" borderId="0" applyNumberFormat="0" applyBorder="0" applyAlignment="0" applyProtection="0"/>
    <xf numFmtId="0" fontId="46" fillId="90" borderId="0" applyNumberFormat="0" applyBorder="0" applyAlignment="0" applyProtection="0"/>
    <xf numFmtId="0" fontId="46" fillId="60" borderId="0" applyNumberFormat="0" applyBorder="0" applyAlignment="0" applyProtection="0"/>
    <xf numFmtId="0" fontId="46" fillId="90" borderId="0" applyNumberFormat="0" applyBorder="0" applyAlignment="0" applyProtection="0"/>
    <xf numFmtId="0" fontId="46" fillId="60" borderId="0" applyNumberFormat="0" applyBorder="0" applyAlignment="0" applyProtection="0"/>
    <xf numFmtId="0" fontId="46" fillId="90" borderId="0" applyNumberFormat="0" applyBorder="0" applyAlignment="0" applyProtection="0"/>
    <xf numFmtId="0" fontId="46" fillId="60" borderId="0" applyNumberFormat="0" applyBorder="0" applyAlignment="0" applyProtection="0"/>
    <xf numFmtId="0" fontId="46" fillId="90" borderId="0" applyNumberFormat="0" applyBorder="0" applyAlignment="0" applyProtection="0"/>
    <xf numFmtId="0" fontId="14" fillId="7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6" fillId="0" borderId="0"/>
    <xf numFmtId="0" fontId="6" fillId="0" borderId="0"/>
    <xf numFmtId="0" fontId="26" fillId="0" borderId="0"/>
    <xf numFmtId="0" fontId="26" fillId="0" borderId="0"/>
    <xf numFmtId="0" fontId="26" fillId="0" borderId="0"/>
    <xf numFmtId="0" fontId="47" fillId="0" borderId="0" applyBorder="0" applyProtection="0">
      <alignment wrapText="1"/>
      <protection locked="0"/>
    </xf>
    <xf numFmtId="0" fontId="26" fillId="0" borderId="0"/>
    <xf numFmtId="0" fontId="4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47" fillId="0" borderId="0"/>
    <xf numFmtId="0" fontId="4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4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9" fillId="0" borderId="0"/>
    <xf numFmtId="0" fontId="50" fillId="0" borderId="0"/>
    <xf numFmtId="0" fontId="4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50" fillId="0" borderId="0"/>
    <xf numFmtId="0" fontId="25" fillId="0" borderId="0"/>
    <xf numFmtId="0" fontId="50" fillId="0" borderId="0"/>
    <xf numFmtId="0" fontId="49" fillId="0" borderId="0"/>
    <xf numFmtId="0" fontId="25" fillId="0" borderId="0"/>
    <xf numFmtId="4" fontId="36" fillId="0" borderId="0">
      <alignment vertical="center" wrapText="1"/>
      <protection locked="0"/>
    </xf>
    <xf numFmtId="4" fontId="36" fillId="0" borderId="0">
      <alignment vertical="center" wrapText="1"/>
      <protection locked="0"/>
    </xf>
    <xf numFmtId="0" fontId="1" fillId="0" borderId="0"/>
    <xf numFmtId="4" fontId="36" fillId="0" borderId="0">
      <alignment vertical="center" wrapText="1"/>
      <protection locked="0"/>
    </xf>
    <xf numFmtId="0" fontId="6" fillId="0" borderId="0"/>
    <xf numFmtId="0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" fontId="36" fillId="0" borderId="0">
      <alignment vertical="center" wrapText="1"/>
      <protection locked="0"/>
    </xf>
    <xf numFmtId="4" fontId="36" fillId="0" borderId="0">
      <alignment vertical="center" wrapText="1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" fontId="36" fillId="0" borderId="0">
      <alignment vertical="center" wrapText="1"/>
      <protection locked="0"/>
    </xf>
    <xf numFmtId="4" fontId="36" fillId="0" borderId="0">
      <alignment vertical="center" wrapText="1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" fontId="36" fillId="0" borderId="0">
      <alignment vertical="center" wrapText="1"/>
      <protection locked="0"/>
    </xf>
    <xf numFmtId="4" fontId="36" fillId="0" borderId="0">
      <alignment vertical="center" wrapText="1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2" fillId="0" borderId="0"/>
    <xf numFmtId="0" fontId="1" fillId="0" borderId="0"/>
    <xf numFmtId="4" fontId="36" fillId="0" borderId="0">
      <alignment vertical="center" wrapText="1"/>
      <protection locked="0"/>
    </xf>
    <xf numFmtId="4" fontId="36" fillId="0" borderId="0">
      <alignment vertical="center" wrapText="1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46" borderId="46" applyNumberFormat="0" applyAlignment="0" applyProtection="0"/>
    <xf numFmtId="0" fontId="52" fillId="11" borderId="31" applyNumberFormat="0" applyFont="0" applyAlignment="0" applyProtection="0"/>
    <xf numFmtId="0" fontId="6" fillId="91" borderId="46" applyNumberFormat="0" applyFont="0" applyAlignment="0" applyProtection="0"/>
    <xf numFmtId="0" fontId="52" fillId="11" borderId="31" applyNumberFormat="0" applyFont="0" applyAlignment="0" applyProtection="0"/>
    <xf numFmtId="0" fontId="6" fillId="91" borderId="46" applyNumberFormat="0" applyFont="0" applyAlignment="0" applyProtection="0"/>
    <xf numFmtId="0" fontId="52" fillId="11" borderId="31" applyNumberFormat="0" applyFont="0" applyAlignment="0" applyProtection="0"/>
    <xf numFmtId="0" fontId="6" fillId="91" borderId="46" applyNumberFormat="0" applyFont="0" applyAlignment="0" applyProtection="0"/>
    <xf numFmtId="0" fontId="52" fillId="11" borderId="31" applyNumberFormat="0" applyFont="0" applyAlignment="0" applyProtection="0"/>
    <xf numFmtId="0" fontId="6" fillId="91" borderId="46" applyNumberFormat="0" applyFont="0" applyAlignment="0" applyProtection="0"/>
    <xf numFmtId="0" fontId="52" fillId="11" borderId="31" applyNumberFormat="0" applyFont="0" applyAlignment="0" applyProtection="0"/>
    <xf numFmtId="0" fontId="6" fillId="91" borderId="46" applyNumberFormat="0" applyFont="0" applyAlignment="0" applyProtection="0"/>
    <xf numFmtId="0" fontId="52" fillId="11" borderId="31" applyNumberFormat="0" applyFont="0" applyAlignment="0" applyProtection="0"/>
    <xf numFmtId="0" fontId="6" fillId="91" borderId="46" applyNumberFormat="0" applyFont="0" applyAlignment="0" applyProtection="0"/>
    <xf numFmtId="0" fontId="52" fillId="11" borderId="31" applyNumberFormat="0" applyFont="0" applyAlignment="0" applyProtection="0"/>
    <xf numFmtId="0" fontId="6" fillId="91" borderId="46" applyNumberFormat="0" applyFont="0" applyAlignment="0" applyProtection="0"/>
    <xf numFmtId="0" fontId="52" fillId="11" borderId="31" applyNumberFormat="0" applyFont="0" applyAlignment="0" applyProtection="0"/>
    <xf numFmtId="0" fontId="6" fillId="91" borderId="46" applyNumberFormat="0" applyFont="0" applyAlignment="0" applyProtection="0"/>
    <xf numFmtId="0" fontId="52" fillId="11" borderId="31" applyNumberFormat="0" applyFont="0" applyAlignment="0" applyProtection="0"/>
    <xf numFmtId="0" fontId="52" fillId="11" borderId="31" applyNumberFormat="0" applyFont="0" applyAlignment="0" applyProtection="0"/>
    <xf numFmtId="0" fontId="6" fillId="46" borderId="46" applyNumberFormat="0" applyAlignment="0" applyProtection="0"/>
    <xf numFmtId="0" fontId="26" fillId="91" borderId="46" applyNumberFormat="0" applyFont="0" applyAlignment="0" applyProtection="0"/>
    <xf numFmtId="0" fontId="26" fillId="91" borderId="46" applyNumberFormat="0" applyFont="0" applyAlignment="0" applyProtection="0"/>
    <xf numFmtId="0" fontId="26" fillId="91" borderId="46" applyNumberFormat="0" applyFont="0" applyAlignment="0" applyProtection="0"/>
    <xf numFmtId="0" fontId="26" fillId="91" borderId="46" applyNumberFormat="0" applyFont="0" applyAlignment="0" applyProtection="0"/>
    <xf numFmtId="0" fontId="26" fillId="91" borderId="46" applyNumberFormat="0" applyFont="0" applyAlignment="0" applyProtection="0"/>
    <xf numFmtId="0" fontId="26" fillId="91" borderId="46" applyNumberFormat="0" applyFont="0" applyAlignment="0" applyProtection="0"/>
    <xf numFmtId="0" fontId="26" fillId="91" borderId="46" applyNumberFormat="0" applyFont="0" applyAlignment="0" applyProtection="0"/>
    <xf numFmtId="0" fontId="26" fillId="91" borderId="46" applyNumberFormat="0" applyFont="0" applyAlignment="0" applyProtection="0"/>
    <xf numFmtId="0" fontId="6" fillId="91" borderId="46" applyNumberFormat="0" applyFont="0" applyAlignment="0" applyProtection="0"/>
    <xf numFmtId="0" fontId="52" fillId="11" borderId="31" applyNumberFormat="0" applyFont="0" applyAlignment="0" applyProtection="0"/>
    <xf numFmtId="0" fontId="26" fillId="91" borderId="46" applyNumberFormat="0" applyFont="0" applyAlignment="0" applyProtection="0"/>
    <xf numFmtId="0" fontId="26" fillId="11" borderId="31" applyNumberFormat="0" applyFont="0" applyAlignment="0" applyProtection="0"/>
    <xf numFmtId="0" fontId="26" fillId="11" borderId="31" applyNumberFormat="0" applyFont="0" applyAlignment="0" applyProtection="0"/>
    <xf numFmtId="0" fontId="26" fillId="91" borderId="46" applyNumberFormat="0" applyFont="0" applyAlignment="0" applyProtection="0"/>
    <xf numFmtId="0" fontId="26" fillId="11" borderId="31" applyNumberFormat="0" applyFont="0" applyAlignment="0" applyProtection="0"/>
    <xf numFmtId="0" fontId="26" fillId="11" borderId="31" applyNumberFormat="0" applyFont="0" applyAlignment="0" applyProtection="0"/>
    <xf numFmtId="0" fontId="1" fillId="11" borderId="31" applyNumberFormat="0" applyFont="0" applyAlignment="0" applyProtection="0"/>
    <xf numFmtId="0" fontId="26" fillId="11" borderId="31" applyNumberFormat="0" applyFont="0" applyAlignment="0" applyProtection="0"/>
    <xf numFmtId="0" fontId="26" fillId="11" borderId="31" applyNumberFormat="0" applyFont="0" applyAlignment="0" applyProtection="0"/>
    <xf numFmtId="0" fontId="1" fillId="11" borderId="31" applyNumberFormat="0" applyFont="0" applyAlignment="0" applyProtection="0"/>
    <xf numFmtId="0" fontId="26" fillId="11" borderId="31" applyNumberFormat="0" applyFont="0" applyAlignment="0" applyProtection="0"/>
    <xf numFmtId="0" fontId="26" fillId="91" borderId="46" applyNumberFormat="0" applyFont="0" applyAlignment="0" applyProtection="0"/>
    <xf numFmtId="0" fontId="26" fillId="91" borderId="46" applyNumberFormat="0" applyFont="0" applyAlignment="0" applyProtection="0"/>
    <xf numFmtId="0" fontId="26" fillId="91" borderId="46" applyNumberFormat="0" applyFont="0" applyAlignment="0" applyProtection="0"/>
    <xf numFmtId="0" fontId="26" fillId="91" borderId="46" applyNumberFormat="0" applyFont="0" applyAlignment="0" applyProtection="0"/>
    <xf numFmtId="0" fontId="26" fillId="91" borderId="46" applyNumberFormat="0" applyFont="0" applyAlignment="0" applyProtection="0"/>
    <xf numFmtId="0" fontId="26" fillId="91" borderId="46" applyNumberFormat="0" applyFont="0" applyAlignment="0" applyProtection="0"/>
    <xf numFmtId="0" fontId="26" fillId="91" borderId="46" applyNumberFormat="0" applyFont="0" applyAlignment="0" applyProtection="0"/>
    <xf numFmtId="0" fontId="52" fillId="11" borderId="31" applyNumberFormat="0" applyFont="0" applyAlignment="0" applyProtection="0"/>
    <xf numFmtId="0" fontId="52" fillId="11" borderId="31" applyNumberFormat="0" applyFont="0" applyAlignment="0" applyProtection="0"/>
    <xf numFmtId="0" fontId="52" fillId="11" borderId="31" applyNumberFormat="0" applyFont="0" applyAlignment="0" applyProtection="0"/>
    <xf numFmtId="0" fontId="26" fillId="11" borderId="31" applyNumberFormat="0" applyFont="0" applyAlignment="0" applyProtection="0"/>
    <xf numFmtId="0" fontId="26" fillId="11" borderId="31" applyNumberFormat="0" applyFont="0" applyAlignment="0" applyProtection="0"/>
    <xf numFmtId="0" fontId="26" fillId="11" borderId="31" applyNumberFormat="0" applyFont="0" applyAlignment="0" applyProtection="0"/>
    <xf numFmtId="0" fontId="26" fillId="11" borderId="31" applyNumberFormat="0" applyFont="0" applyAlignment="0" applyProtection="0"/>
    <xf numFmtId="0" fontId="26" fillId="11" borderId="31" applyNumberFormat="0" applyFont="0" applyAlignment="0" applyProtection="0"/>
    <xf numFmtId="0" fontId="6" fillId="46" borderId="46" applyNumberFormat="0" applyAlignment="0" applyProtection="0"/>
    <xf numFmtId="0" fontId="6" fillId="91" borderId="46" applyNumberFormat="0" applyFont="0" applyAlignment="0" applyProtection="0"/>
    <xf numFmtId="0" fontId="26" fillId="11" borderId="31" applyNumberFormat="0" applyFont="0" applyAlignment="0" applyProtection="0"/>
    <xf numFmtId="0" fontId="26" fillId="11" borderId="31" applyNumberFormat="0" applyFont="0" applyAlignment="0" applyProtection="0"/>
    <xf numFmtId="0" fontId="6" fillId="91" borderId="46" applyNumberFormat="0" applyFont="0" applyAlignment="0" applyProtection="0"/>
    <xf numFmtId="0" fontId="26" fillId="11" borderId="31" applyNumberFormat="0" applyFont="0" applyAlignment="0" applyProtection="0"/>
    <xf numFmtId="0" fontId="26" fillId="11" borderId="31" applyNumberFormat="0" applyFont="0" applyAlignment="0" applyProtection="0"/>
    <xf numFmtId="0" fontId="1" fillId="11" borderId="31" applyNumberFormat="0" applyFont="0" applyAlignment="0" applyProtection="0"/>
    <xf numFmtId="0" fontId="52" fillId="11" borderId="31" applyNumberFormat="0" applyFont="0" applyAlignment="0" applyProtection="0"/>
    <xf numFmtId="0" fontId="26" fillId="11" borderId="31" applyNumberFormat="0" applyFont="0" applyAlignment="0" applyProtection="0"/>
    <xf numFmtId="0" fontId="26" fillId="11" borderId="31" applyNumberFormat="0" applyFont="0" applyAlignment="0" applyProtection="0"/>
    <xf numFmtId="0" fontId="1" fillId="11" borderId="31" applyNumberFormat="0" applyFont="0" applyAlignment="0" applyProtection="0"/>
    <xf numFmtId="0" fontId="26" fillId="11" borderId="31" applyNumberFormat="0" applyFont="0" applyAlignment="0" applyProtection="0"/>
    <xf numFmtId="0" fontId="6" fillId="46" borderId="46" applyNumberFormat="0" applyAlignment="0" applyProtection="0"/>
    <xf numFmtId="0" fontId="6" fillId="91" borderId="46" applyNumberFormat="0" applyFont="0" applyAlignment="0" applyProtection="0"/>
    <xf numFmtId="0" fontId="26" fillId="11" borderId="31" applyNumberFormat="0" applyFont="0" applyAlignment="0" applyProtection="0"/>
    <xf numFmtId="0" fontId="26" fillId="11" borderId="31" applyNumberFormat="0" applyFont="0" applyAlignment="0" applyProtection="0"/>
    <xf numFmtId="0" fontId="6" fillId="91" borderId="46" applyNumberFormat="0" applyFont="0" applyAlignment="0" applyProtection="0"/>
    <xf numFmtId="0" fontId="26" fillId="11" borderId="31" applyNumberFormat="0" applyFont="0" applyAlignment="0" applyProtection="0"/>
    <xf numFmtId="0" fontId="26" fillId="11" borderId="31" applyNumberFormat="0" applyFont="0" applyAlignment="0" applyProtection="0"/>
    <xf numFmtId="0" fontId="1" fillId="11" borderId="31" applyNumberFormat="0" applyFont="0" applyAlignment="0" applyProtection="0"/>
    <xf numFmtId="0" fontId="52" fillId="11" borderId="31" applyNumberFormat="0" applyFont="0" applyAlignment="0" applyProtection="0"/>
    <xf numFmtId="0" fontId="26" fillId="11" borderId="31" applyNumberFormat="0" applyFont="0" applyAlignment="0" applyProtection="0"/>
    <xf numFmtId="0" fontId="26" fillId="11" borderId="31" applyNumberFormat="0" applyFont="0" applyAlignment="0" applyProtection="0"/>
    <xf numFmtId="0" fontId="1" fillId="11" borderId="31" applyNumberFormat="0" applyFont="0" applyAlignment="0" applyProtection="0"/>
    <xf numFmtId="0" fontId="26" fillId="11" borderId="31" applyNumberFormat="0" applyFont="0" applyAlignment="0" applyProtection="0"/>
    <xf numFmtId="0" fontId="6" fillId="46" borderId="46" applyNumberFormat="0" applyAlignment="0" applyProtection="0"/>
    <xf numFmtId="0" fontId="6" fillId="91" borderId="46" applyNumberFormat="0" applyFont="0" applyAlignment="0" applyProtection="0"/>
    <xf numFmtId="0" fontId="6" fillId="46" borderId="46" applyNumberFormat="0" applyAlignment="0" applyProtection="0"/>
    <xf numFmtId="0" fontId="6" fillId="91" borderId="46" applyNumberFormat="0" applyFont="0" applyAlignment="0" applyProtection="0"/>
    <xf numFmtId="0" fontId="6" fillId="46" borderId="46" applyNumberFormat="0" applyAlignment="0" applyProtection="0"/>
    <xf numFmtId="0" fontId="6" fillId="91" borderId="46" applyNumberFormat="0" applyFont="0" applyAlignment="0" applyProtection="0"/>
    <xf numFmtId="0" fontId="1" fillId="11" borderId="31" applyNumberFormat="0" applyFont="0" applyAlignment="0" applyProtection="0"/>
    <xf numFmtId="0" fontId="6" fillId="91" borderId="46" applyNumberFormat="0" applyFont="0" applyAlignment="0" applyProtection="0"/>
    <xf numFmtId="0" fontId="52" fillId="11" borderId="31" applyNumberFormat="0" applyFont="0" applyAlignment="0" applyProtection="0"/>
    <xf numFmtId="0" fontId="6" fillId="91" borderId="46" applyNumberFormat="0" applyFont="0" applyAlignment="0" applyProtection="0"/>
    <xf numFmtId="0" fontId="40" fillId="92" borderId="0" applyNumberFormat="0" applyBorder="0" applyAlignment="0" applyProtection="0"/>
    <xf numFmtId="0" fontId="40" fillId="92" borderId="0" applyNumberFormat="0" applyBorder="0" applyAlignment="0" applyProtection="0"/>
    <xf numFmtId="9" fontId="6" fillId="0" borderId="0" applyFont="0" applyFill="0" applyBorder="0" applyAlignment="0" applyProtection="0"/>
    <xf numFmtId="0" fontId="40" fillId="0" borderId="0" applyNumberFormat="0" applyBorder="0" applyAlignment="0"/>
    <xf numFmtId="0" fontId="40" fillId="0" borderId="0" applyNumberFormat="0" applyBorder="0" applyAlignment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0" fillId="0" borderId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3" fillId="0" borderId="0"/>
    <xf numFmtId="174" fontId="53" fillId="0" borderId="0"/>
    <xf numFmtId="0" fontId="54" fillId="40" borderId="47" applyNumberFormat="0" applyAlignment="0" applyProtection="0"/>
    <xf numFmtId="0" fontId="54" fillId="75" borderId="47" applyNumberFormat="0" applyAlignment="0" applyProtection="0"/>
    <xf numFmtId="0" fontId="54" fillId="75" borderId="47" applyNumberFormat="0" applyAlignment="0" applyProtection="0"/>
    <xf numFmtId="0" fontId="54" fillId="75" borderId="47" applyNumberFormat="0" applyAlignment="0" applyProtection="0"/>
    <xf numFmtId="0" fontId="54" fillId="75" borderId="47" applyNumberFormat="0" applyAlignment="0" applyProtection="0"/>
    <xf numFmtId="0" fontId="54" fillId="75" borderId="47" applyNumberFormat="0" applyAlignment="0" applyProtection="0"/>
    <xf numFmtId="0" fontId="54" fillId="75" borderId="47" applyNumberFormat="0" applyAlignment="0" applyProtection="0"/>
    <xf numFmtId="0" fontId="54" fillId="75" borderId="47" applyNumberFormat="0" applyAlignment="0" applyProtection="0"/>
    <xf numFmtId="0" fontId="54" fillId="75" borderId="47" applyNumberFormat="0" applyAlignment="0" applyProtection="0"/>
    <xf numFmtId="0" fontId="54" fillId="48" borderId="47" applyNumberFormat="0" applyAlignment="0" applyProtection="0"/>
    <xf numFmtId="0" fontId="54" fillId="75" borderId="47" applyNumberFormat="0" applyAlignment="0" applyProtection="0"/>
    <xf numFmtId="0" fontId="54" fillId="48" borderId="47" applyNumberFormat="0" applyAlignment="0" applyProtection="0"/>
    <xf numFmtId="0" fontId="54" fillId="75" borderId="47" applyNumberFormat="0" applyAlignment="0" applyProtection="0"/>
    <xf numFmtId="0" fontId="54" fillId="48" borderId="47" applyNumberFormat="0" applyAlignment="0" applyProtection="0"/>
    <xf numFmtId="0" fontId="54" fillId="75" borderId="47" applyNumberFormat="0" applyAlignment="0" applyProtection="0"/>
    <xf numFmtId="0" fontId="54" fillId="48" borderId="47" applyNumberFormat="0" applyAlignment="0" applyProtection="0"/>
    <xf numFmtId="0" fontId="54" fillId="75" borderId="47" applyNumberFormat="0" applyAlignment="0" applyProtection="0"/>
    <xf numFmtId="0" fontId="54" fillId="48" borderId="47" applyNumberFormat="0" applyAlignment="0" applyProtection="0"/>
    <xf numFmtId="0" fontId="54" fillId="75" borderId="47" applyNumberFormat="0" applyAlignment="0" applyProtection="0"/>
    <xf numFmtId="0" fontId="54" fillId="48" borderId="47" applyNumberFormat="0" applyAlignment="0" applyProtection="0"/>
    <xf numFmtId="0" fontId="54" fillId="75" borderId="47" applyNumberFormat="0" applyAlignment="0" applyProtection="0"/>
    <xf numFmtId="0" fontId="16" fillId="9" borderId="28" applyNumberFormat="0" applyAlignment="0" applyProtection="0"/>
    <xf numFmtId="0" fontId="54" fillId="75" borderId="47" applyNumberFormat="0" applyAlignment="0" applyProtection="0"/>
    <xf numFmtId="0" fontId="54" fillId="75" borderId="47" applyNumberFormat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26" fillId="0" borderId="0" applyFont="0" applyFill="0" applyBorder="0" applyAlignment="0" applyProtection="0"/>
    <xf numFmtId="165" fontId="40" fillId="0" borderId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40" fillId="0" borderId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48" applyNumberFormat="0" applyFill="0" applyAlignment="0" applyProtection="0"/>
    <xf numFmtId="0" fontId="57" fillId="0" borderId="49" applyNumberFormat="0" applyFill="0" applyAlignment="0" applyProtection="0"/>
    <xf numFmtId="0" fontId="58" fillId="0" borderId="50" applyNumberFormat="0" applyFill="0" applyAlignment="0" applyProtection="0"/>
    <xf numFmtId="0" fontId="57" fillId="0" borderId="49" applyNumberFormat="0" applyFill="0" applyAlignment="0" applyProtection="0"/>
    <xf numFmtId="0" fontId="58" fillId="0" borderId="50" applyNumberFormat="0" applyFill="0" applyAlignment="0" applyProtection="0"/>
    <xf numFmtId="0" fontId="58" fillId="0" borderId="50" applyNumberFormat="0" applyFill="0" applyAlignment="0" applyProtection="0"/>
    <xf numFmtId="0" fontId="58" fillId="0" borderId="50" applyNumberFormat="0" applyFill="0" applyAlignment="0" applyProtection="0"/>
    <xf numFmtId="0" fontId="58" fillId="0" borderId="50" applyNumberFormat="0" applyFill="0" applyAlignment="0" applyProtection="0"/>
    <xf numFmtId="0" fontId="58" fillId="0" borderId="50" applyNumberFormat="0" applyFill="0" applyAlignment="0" applyProtection="0"/>
    <xf numFmtId="0" fontId="58" fillId="0" borderId="50" applyNumberFormat="0" applyFill="0" applyAlignment="0" applyProtection="0"/>
    <xf numFmtId="0" fontId="58" fillId="0" borderId="50" applyNumberFormat="0" applyFill="0" applyAlignment="0" applyProtection="0"/>
    <xf numFmtId="0" fontId="58" fillId="0" borderId="50" applyNumberFormat="0" applyFill="0" applyAlignment="0" applyProtection="0"/>
    <xf numFmtId="0" fontId="58" fillId="0" borderId="50" applyNumberFormat="0" applyFill="0" applyAlignment="0" applyProtection="0"/>
    <xf numFmtId="0" fontId="59" fillId="0" borderId="0" applyNumberFormat="0" applyFill="0" applyBorder="0" applyAlignment="0" applyProtection="0"/>
    <xf numFmtId="0" fontId="58" fillId="0" borderId="50" applyNumberFormat="0" applyFill="0" applyAlignment="0" applyProtection="0"/>
    <xf numFmtId="0" fontId="58" fillId="0" borderId="50" applyNumberFormat="0" applyFill="0" applyAlignment="0" applyProtection="0"/>
    <xf numFmtId="0" fontId="58" fillId="0" borderId="50" applyNumberFormat="0" applyFill="0" applyAlignment="0" applyProtection="0"/>
    <xf numFmtId="0" fontId="58" fillId="0" borderId="50" applyNumberFormat="0" applyFill="0" applyAlignment="0" applyProtection="0"/>
    <xf numFmtId="0" fontId="58" fillId="0" borderId="50" applyNumberFormat="0" applyFill="0" applyAlignment="0" applyProtection="0"/>
    <xf numFmtId="0" fontId="58" fillId="0" borderId="50" applyNumberFormat="0" applyFill="0" applyAlignment="0" applyProtection="0"/>
    <xf numFmtId="0" fontId="58" fillId="0" borderId="50" applyNumberFormat="0" applyFill="0" applyAlignment="0" applyProtection="0"/>
    <xf numFmtId="0" fontId="58" fillId="0" borderId="50" applyNumberFormat="0" applyFill="0" applyAlignment="0" applyProtection="0"/>
    <xf numFmtId="0" fontId="58" fillId="0" borderId="50" applyNumberFormat="0" applyFill="0" applyAlignment="0" applyProtection="0"/>
    <xf numFmtId="0" fontId="58" fillId="0" borderId="50" applyNumberFormat="0" applyFill="0" applyAlignment="0" applyProtection="0"/>
    <xf numFmtId="0" fontId="58" fillId="0" borderId="50" applyNumberFormat="0" applyFill="0" applyAlignment="0" applyProtection="0"/>
    <xf numFmtId="0" fontId="58" fillId="0" borderId="50" applyNumberFormat="0" applyFill="0" applyAlignment="0" applyProtection="0"/>
    <xf numFmtId="0" fontId="58" fillId="0" borderId="50" applyNumberFormat="0" applyFill="0" applyAlignment="0" applyProtection="0"/>
    <xf numFmtId="0" fontId="9" fillId="0" borderId="24" applyNumberFormat="0" applyFill="0" applyAlignment="0" applyProtection="0"/>
    <xf numFmtId="0" fontId="58" fillId="0" borderId="50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51" applyNumberFormat="0" applyFill="0" applyAlignment="0" applyProtection="0"/>
    <xf numFmtId="0" fontId="62" fillId="0" borderId="52" applyNumberFormat="0" applyFill="0" applyAlignment="0" applyProtection="0"/>
    <xf numFmtId="0" fontId="62" fillId="0" borderId="52" applyNumberFormat="0" applyFill="0" applyAlignment="0" applyProtection="0"/>
    <xf numFmtId="0" fontId="62" fillId="0" borderId="52" applyNumberFormat="0" applyFill="0" applyAlignment="0" applyProtection="0"/>
    <xf numFmtId="0" fontId="62" fillId="0" borderId="52" applyNumberFormat="0" applyFill="0" applyAlignment="0" applyProtection="0"/>
    <xf numFmtId="0" fontId="62" fillId="0" borderId="52" applyNumberFormat="0" applyFill="0" applyAlignment="0" applyProtection="0"/>
    <xf numFmtId="0" fontId="62" fillId="0" borderId="52" applyNumberFormat="0" applyFill="0" applyAlignment="0" applyProtection="0"/>
    <xf numFmtId="0" fontId="62" fillId="0" borderId="52" applyNumberFormat="0" applyFill="0" applyAlignment="0" applyProtection="0"/>
    <xf numFmtId="0" fontId="62" fillId="0" borderId="52" applyNumberFormat="0" applyFill="0" applyAlignment="0" applyProtection="0"/>
    <xf numFmtId="0" fontId="62" fillId="0" borderId="52" applyNumberFormat="0" applyFill="0" applyAlignment="0" applyProtection="0"/>
    <xf numFmtId="0" fontId="62" fillId="0" borderId="52" applyNumberFormat="0" applyFill="0" applyAlignment="0" applyProtection="0"/>
    <xf numFmtId="0" fontId="62" fillId="0" borderId="52" applyNumberFormat="0" applyFill="0" applyAlignment="0" applyProtection="0"/>
    <xf numFmtId="0" fontId="62" fillId="0" borderId="52" applyNumberFormat="0" applyFill="0" applyAlignment="0" applyProtection="0"/>
    <xf numFmtId="0" fontId="62" fillId="0" borderId="52" applyNumberFormat="0" applyFill="0" applyAlignment="0" applyProtection="0"/>
    <xf numFmtId="0" fontId="62" fillId="0" borderId="52" applyNumberFormat="0" applyFill="0" applyAlignment="0" applyProtection="0"/>
    <xf numFmtId="0" fontId="62" fillId="0" borderId="52" applyNumberFormat="0" applyFill="0" applyAlignment="0" applyProtection="0"/>
    <xf numFmtId="0" fontId="62" fillId="0" borderId="52" applyNumberFormat="0" applyFill="0" applyAlignment="0" applyProtection="0"/>
    <xf numFmtId="0" fontId="62" fillId="0" borderId="52" applyNumberFormat="0" applyFill="0" applyAlignment="0" applyProtection="0"/>
    <xf numFmtId="0" fontId="62" fillId="0" borderId="52" applyNumberFormat="0" applyFill="0" applyAlignment="0" applyProtection="0"/>
    <xf numFmtId="0" fontId="62" fillId="0" borderId="52" applyNumberFormat="0" applyFill="0" applyAlignment="0" applyProtection="0"/>
    <xf numFmtId="0" fontId="62" fillId="0" borderId="52" applyNumberFormat="0" applyFill="0" applyAlignment="0" applyProtection="0"/>
    <xf numFmtId="0" fontId="10" fillId="0" borderId="25" applyNumberFormat="0" applyFill="0" applyAlignment="0" applyProtection="0"/>
    <xf numFmtId="0" fontId="62" fillId="0" borderId="52" applyNumberFormat="0" applyFill="0" applyAlignment="0" applyProtection="0"/>
    <xf numFmtId="0" fontId="62" fillId="0" borderId="52" applyNumberFormat="0" applyFill="0" applyAlignment="0" applyProtection="0"/>
    <xf numFmtId="0" fontId="60" fillId="0" borderId="0" applyNumberFormat="0" applyFill="0" applyBorder="0" applyAlignment="0" applyProtection="0"/>
    <xf numFmtId="0" fontId="63" fillId="0" borderId="53" applyNumberFormat="0" applyFill="0" applyAlignment="0" applyProtection="0"/>
    <xf numFmtId="0" fontId="64" fillId="0" borderId="54" applyNumberFormat="0" applyFill="0" applyAlignment="0" applyProtection="0"/>
    <xf numFmtId="0" fontId="64" fillId="0" borderId="54" applyNumberFormat="0" applyFill="0" applyAlignment="0" applyProtection="0"/>
    <xf numFmtId="0" fontId="64" fillId="0" borderId="54" applyNumberFormat="0" applyFill="0" applyAlignment="0" applyProtection="0"/>
    <xf numFmtId="0" fontId="64" fillId="0" borderId="54" applyNumberFormat="0" applyFill="0" applyAlignment="0" applyProtection="0"/>
    <xf numFmtId="0" fontId="64" fillId="0" borderId="54" applyNumberFormat="0" applyFill="0" applyAlignment="0" applyProtection="0"/>
    <xf numFmtId="0" fontId="64" fillId="0" borderId="54" applyNumberFormat="0" applyFill="0" applyAlignment="0" applyProtection="0"/>
    <xf numFmtId="0" fontId="64" fillId="0" borderId="54" applyNumberFormat="0" applyFill="0" applyAlignment="0" applyProtection="0"/>
    <xf numFmtId="0" fontId="64" fillId="0" borderId="54" applyNumberFormat="0" applyFill="0" applyAlignment="0" applyProtection="0"/>
    <xf numFmtId="0" fontId="64" fillId="0" borderId="54" applyNumberFormat="0" applyFill="0" applyAlignment="0" applyProtection="0"/>
    <xf numFmtId="0" fontId="64" fillId="0" borderId="54" applyNumberFormat="0" applyFill="0" applyAlignment="0" applyProtection="0"/>
    <xf numFmtId="0" fontId="64" fillId="0" borderId="54" applyNumberFormat="0" applyFill="0" applyAlignment="0" applyProtection="0"/>
    <xf numFmtId="0" fontId="64" fillId="0" borderId="54" applyNumberFormat="0" applyFill="0" applyAlignment="0" applyProtection="0"/>
    <xf numFmtId="0" fontId="64" fillId="0" borderId="54" applyNumberFormat="0" applyFill="0" applyAlignment="0" applyProtection="0"/>
    <xf numFmtId="0" fontId="64" fillId="0" borderId="54" applyNumberFormat="0" applyFill="0" applyAlignment="0" applyProtection="0"/>
    <xf numFmtId="0" fontId="64" fillId="0" borderId="54" applyNumberFormat="0" applyFill="0" applyAlignment="0" applyProtection="0"/>
    <xf numFmtId="0" fontId="64" fillId="0" borderId="54" applyNumberFormat="0" applyFill="0" applyAlignment="0" applyProtection="0"/>
    <xf numFmtId="0" fontId="64" fillId="0" borderId="54" applyNumberFormat="0" applyFill="0" applyAlignment="0" applyProtection="0"/>
    <xf numFmtId="0" fontId="64" fillId="0" borderId="54" applyNumberFormat="0" applyFill="0" applyAlignment="0" applyProtection="0"/>
    <xf numFmtId="0" fontId="64" fillId="0" borderId="54" applyNumberFormat="0" applyFill="0" applyAlignment="0" applyProtection="0"/>
    <xf numFmtId="0" fontId="64" fillId="0" borderId="54" applyNumberFormat="0" applyFill="0" applyAlignment="0" applyProtection="0"/>
    <xf numFmtId="0" fontId="11" fillId="0" borderId="26" applyNumberFormat="0" applyFill="0" applyAlignment="0" applyProtection="0"/>
    <xf numFmtId="0" fontId="64" fillId="0" borderId="54" applyNumberFormat="0" applyFill="0" applyAlignment="0" applyProtection="0"/>
    <xf numFmtId="0" fontId="64" fillId="0" borderId="54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5" fillId="0" borderId="55" applyNumberFormat="0" applyFill="0" applyAlignment="0" applyProtection="0"/>
    <xf numFmtId="0" fontId="36" fillId="0" borderId="56" applyNumberFormat="0" applyFont="0" applyFill="0" applyAlignment="0" applyProtection="0"/>
    <xf numFmtId="0" fontId="36" fillId="0" borderId="56" applyNumberFormat="0" applyFont="0" applyFill="0" applyAlignment="0" applyProtection="0"/>
    <xf numFmtId="0" fontId="36" fillId="0" borderId="56" applyNumberFormat="0" applyFont="0" applyFill="0" applyAlignment="0" applyProtection="0"/>
    <xf numFmtId="0" fontId="36" fillId="0" borderId="56" applyNumberFormat="0" applyFont="0" applyFill="0" applyAlignment="0" applyProtection="0"/>
    <xf numFmtId="0" fontId="36" fillId="0" borderId="56" applyNumberFormat="0" applyFont="0" applyFill="0" applyAlignment="0" applyProtection="0"/>
    <xf numFmtId="0" fontId="36" fillId="0" borderId="56" applyNumberFormat="0" applyFont="0" applyFill="0" applyAlignment="0" applyProtection="0"/>
    <xf numFmtId="0" fontId="36" fillId="0" borderId="56" applyNumberFormat="0" applyFont="0" applyFill="0" applyAlignment="0" applyProtection="0"/>
    <xf numFmtId="0" fontId="36" fillId="0" borderId="56" applyNumberFormat="0" applyFont="0" applyFill="0" applyAlignment="0" applyProtection="0"/>
    <xf numFmtId="0" fontId="65" fillId="0" borderId="57" applyNumberFormat="0" applyFill="0" applyAlignment="0" applyProtection="0"/>
    <xf numFmtId="0" fontId="65" fillId="0" borderId="57" applyNumberFormat="0" applyFill="0" applyAlignment="0" applyProtection="0"/>
    <xf numFmtId="0" fontId="65" fillId="0" borderId="57" applyNumberFormat="0" applyFill="0" applyAlignment="0" applyProtection="0"/>
    <xf numFmtId="0" fontId="65" fillId="0" borderId="57" applyNumberFormat="0" applyFill="0" applyAlignment="0" applyProtection="0"/>
    <xf numFmtId="0" fontId="65" fillId="0" borderId="57" applyNumberFormat="0" applyFill="0" applyAlignment="0" applyProtection="0"/>
    <xf numFmtId="0" fontId="65" fillId="0" borderId="57" applyNumberFormat="0" applyFill="0" applyAlignment="0" applyProtection="0"/>
    <xf numFmtId="0" fontId="65" fillId="0" borderId="57" applyNumberFormat="0" applyFill="0" applyAlignment="0" applyProtection="0"/>
    <xf numFmtId="0" fontId="65" fillId="0" borderId="57" applyNumberFormat="0" applyFill="0" applyAlignment="0" applyProtection="0"/>
    <xf numFmtId="0" fontId="65" fillId="0" borderId="57" applyNumberFormat="0" applyFill="0" applyAlignment="0" applyProtection="0"/>
    <xf numFmtId="0" fontId="36" fillId="0" borderId="56" applyNumberFormat="0" applyFont="0" applyFill="0" applyAlignment="0" applyProtection="0"/>
    <xf numFmtId="0" fontId="65" fillId="0" borderId="57" applyNumberFormat="0" applyFill="0" applyAlignment="0" applyProtection="0"/>
    <xf numFmtId="0" fontId="65" fillId="0" borderId="57" applyNumberFormat="0" applyFill="0" applyAlignment="0" applyProtection="0"/>
    <xf numFmtId="0" fontId="65" fillId="0" borderId="57" applyNumberFormat="0" applyFill="0" applyAlignment="0" applyProtection="0"/>
    <xf numFmtId="0" fontId="65" fillId="0" borderId="57" applyNumberFormat="0" applyFill="0" applyAlignment="0" applyProtection="0"/>
    <xf numFmtId="0" fontId="65" fillId="0" borderId="57" applyNumberFormat="0" applyFill="0" applyAlignment="0" applyProtection="0"/>
    <xf numFmtId="0" fontId="65" fillId="0" borderId="57" applyNumberFormat="0" applyFill="0" applyAlignment="0" applyProtection="0"/>
    <xf numFmtId="0" fontId="65" fillId="0" borderId="57" applyNumberFormat="0" applyFill="0" applyAlignment="0" applyProtection="0"/>
    <xf numFmtId="0" fontId="65" fillId="0" borderId="57" applyNumberFormat="0" applyFill="0" applyAlignment="0" applyProtection="0"/>
    <xf numFmtId="0" fontId="65" fillId="0" borderId="57" applyNumberFormat="0" applyFill="0" applyAlignment="0" applyProtection="0"/>
    <xf numFmtId="0" fontId="36" fillId="0" borderId="56" applyNumberFormat="0" applyFont="0" applyFill="0" applyAlignment="0" applyProtection="0"/>
    <xf numFmtId="0" fontId="65" fillId="0" borderId="57" applyNumberFormat="0" applyFill="0" applyAlignment="0" applyProtection="0"/>
    <xf numFmtId="0" fontId="36" fillId="0" borderId="56" applyNumberFormat="0" applyFont="0" applyFill="0" applyAlignment="0" applyProtection="0"/>
    <xf numFmtId="0" fontId="65" fillId="0" borderId="57" applyNumberFormat="0" applyFill="0" applyAlignment="0" applyProtection="0"/>
    <xf numFmtId="0" fontId="36" fillId="0" borderId="56" applyNumberFormat="0" applyFont="0" applyFill="0" applyAlignment="0" applyProtection="0"/>
    <xf numFmtId="0" fontId="65" fillId="0" borderId="57" applyNumberFormat="0" applyFill="0" applyAlignment="0" applyProtection="0"/>
    <xf numFmtId="0" fontId="36" fillId="0" borderId="56" applyNumberFormat="0" applyFont="0" applyFill="0" applyAlignment="0" applyProtection="0"/>
    <xf numFmtId="0" fontId="65" fillId="0" borderId="57" applyNumberFormat="0" applyFill="0" applyAlignment="0" applyProtection="0"/>
    <xf numFmtId="0" fontId="36" fillId="0" borderId="56" applyNumberFormat="0" applyFont="0" applyFill="0" applyAlignment="0" applyProtection="0"/>
    <xf numFmtId="0" fontId="2" fillId="0" borderId="32" applyNumberFormat="0" applyFill="0" applyAlignment="0" applyProtection="0"/>
    <xf numFmtId="0" fontId="36" fillId="0" borderId="56" applyNumberFormat="0" applyFont="0" applyFill="0" applyAlignment="0" applyProtection="0"/>
    <xf numFmtId="0" fontId="36" fillId="0" borderId="56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3" fontId="36" fillId="0" borderId="0" applyFont="0" applyFill="0" applyBorder="0" applyAlignment="0" applyProtection="0"/>
  </cellStyleXfs>
  <cellXfs count="420">
    <xf numFmtId="0" fontId="0" fillId="0" borderId="0" xfId="0"/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4" fontId="3" fillId="0" borderId="0" xfId="0" applyNumberFormat="1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4" fontId="3" fillId="0" borderId="7" xfId="1" applyFont="1" applyBorder="1" applyAlignment="1">
      <alignment horizontal="center" vertical="center"/>
    </xf>
    <xf numFmtId="44" fontId="3" fillId="0" borderId="9" xfId="1" applyFont="1" applyBorder="1" applyAlignment="1">
      <alignment horizontal="center" vertical="center"/>
    </xf>
    <xf numFmtId="44" fontId="3" fillId="0" borderId="12" xfId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44" fontId="3" fillId="0" borderId="15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44" fontId="4" fillId="0" borderId="2" xfId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4" fontId="4" fillId="0" borderId="18" xfId="1" applyFont="1" applyBorder="1" applyAlignment="1">
      <alignment horizontal="center" vertical="center"/>
    </xf>
    <xf numFmtId="44" fontId="3" fillId="0" borderId="18" xfId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44" fontId="4" fillId="2" borderId="18" xfId="1" applyFont="1" applyFill="1" applyBorder="1" applyAlignment="1">
      <alignment horizontal="center" vertical="center"/>
    </xf>
    <xf numFmtId="44" fontId="3" fillId="0" borderId="4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24" fillId="0" borderId="0" xfId="6" applyFont="1"/>
    <xf numFmtId="4" fontId="0" fillId="0" borderId="0" xfId="0" applyNumberFormat="1"/>
    <xf numFmtId="0" fontId="68" fillId="4" borderId="0" xfId="0" applyFont="1" applyFill="1" applyAlignment="1">
      <alignment horizontal="left" vertical="center" wrapText="1"/>
    </xf>
    <xf numFmtId="0" fontId="68" fillId="4" borderId="0" xfId="0" applyFont="1" applyFill="1" applyAlignment="1">
      <alignment horizontal="left" vertical="center"/>
    </xf>
    <xf numFmtId="4" fontId="68" fillId="4" borderId="0" xfId="0" applyNumberFormat="1" applyFont="1" applyFill="1" applyAlignment="1">
      <alignment horizontal="left" vertical="center"/>
    </xf>
    <xf numFmtId="0" fontId="67" fillId="4" borderId="0" xfId="0" applyFont="1" applyFill="1" applyAlignment="1">
      <alignment horizontal="center" vertical="center"/>
    </xf>
    <xf numFmtId="4" fontId="70" fillId="4" borderId="0" xfId="0" applyNumberFormat="1" applyFont="1" applyFill="1" applyAlignment="1">
      <alignment horizontal="left" vertical="center"/>
    </xf>
    <xf numFmtId="0" fontId="71" fillId="4" borderId="0" xfId="5" applyFont="1" applyFill="1" applyAlignment="1">
      <alignment horizontal="center"/>
    </xf>
    <xf numFmtId="0" fontId="72" fillId="4" borderId="0" xfId="5" applyFont="1" applyFill="1" applyAlignment="1">
      <alignment horizontal="center"/>
    </xf>
    <xf numFmtId="0" fontId="67" fillId="4" borderId="0" xfId="0" applyFont="1" applyFill="1" applyAlignment="1">
      <alignment horizontal="center" vertical="center" wrapText="1"/>
    </xf>
    <xf numFmtId="0" fontId="74" fillId="93" borderId="60" xfId="0" applyFont="1" applyFill="1" applyBorder="1" applyAlignment="1">
      <alignment horizontal="center" vertical="center"/>
    </xf>
    <xf numFmtId="9" fontId="0" fillId="0" borderId="0" xfId="0" applyNumberFormat="1"/>
    <xf numFmtId="10" fontId="0" fillId="0" borderId="0" xfId="0" applyNumberFormat="1"/>
    <xf numFmtId="0" fontId="67" fillId="4" borderId="0" xfId="0" applyFont="1" applyFill="1" applyAlignment="1">
      <alignment horizontal="left" vertical="center"/>
    </xf>
    <xf numFmtId="0" fontId="68" fillId="4" borderId="0" xfId="0" applyFont="1" applyFill="1" applyAlignment="1">
      <alignment vertical="center"/>
    </xf>
    <xf numFmtId="0" fontId="70" fillId="4" borderId="0" xfId="0" applyFont="1" applyFill="1" applyAlignment="1">
      <alignment horizontal="right" vertical="center"/>
    </xf>
    <xf numFmtId="0" fontId="68" fillId="4" borderId="0" xfId="0" applyFont="1" applyFill="1"/>
    <xf numFmtId="0" fontId="67" fillId="4" borderId="0" xfId="0" applyFont="1" applyFill="1" applyAlignment="1">
      <alignment vertical="center" wrapText="1"/>
    </xf>
    <xf numFmtId="0" fontId="76" fillId="4" borderId="0" xfId="5" applyFont="1" applyFill="1"/>
    <xf numFmtId="0" fontId="77" fillId="4" borderId="0" xfId="5" applyFont="1" applyFill="1"/>
    <xf numFmtId="0" fontId="69" fillId="4" borderId="0" xfId="0" applyFont="1" applyFill="1" applyAlignment="1">
      <alignment horizontal="center"/>
    </xf>
    <xf numFmtId="0" fontId="66" fillId="0" borderId="0" xfId="0" applyFont="1"/>
    <xf numFmtId="0" fontId="68" fillId="0" borderId="0" xfId="0" applyFont="1"/>
    <xf numFmtId="0" fontId="78" fillId="4" borderId="0" xfId="5" applyFont="1" applyFill="1"/>
    <xf numFmtId="0" fontId="79" fillId="4" borderId="0" xfId="5" applyFont="1" applyFill="1"/>
    <xf numFmtId="0" fontId="80" fillId="4" borderId="0" xfId="0" applyFont="1" applyFill="1"/>
    <xf numFmtId="0" fontId="80" fillId="0" borderId="0" xfId="0" applyFont="1"/>
    <xf numFmtId="0" fontId="81" fillId="4" borderId="0" xfId="0" applyFont="1" applyFill="1" applyAlignment="1">
      <alignment horizontal="center"/>
    </xf>
    <xf numFmtId="0" fontId="82" fillId="4" borderId="0" xfId="0" applyFont="1" applyFill="1"/>
    <xf numFmtId="0" fontId="82" fillId="0" borderId="0" xfId="0" applyFont="1"/>
    <xf numFmtId="0" fontId="67" fillId="2" borderId="1" xfId="0" applyFont="1" applyFill="1" applyBorder="1" applyAlignment="1">
      <alignment horizontal="center"/>
    </xf>
    <xf numFmtId="0" fontId="67" fillId="2" borderId="16" xfId="0" applyFont="1" applyFill="1" applyBorder="1"/>
    <xf numFmtId="4" fontId="67" fillId="2" borderId="33" xfId="0" applyNumberFormat="1" applyFont="1" applyFill="1" applyBorder="1" applyAlignment="1">
      <alignment horizontal="center" vertical="center"/>
    </xf>
    <xf numFmtId="10" fontId="68" fillId="2" borderId="16" xfId="2" applyNumberFormat="1" applyFont="1" applyFill="1" applyBorder="1" applyAlignment="1">
      <alignment horizontal="center" vertical="center"/>
    </xf>
    <xf numFmtId="0" fontId="67" fillId="2" borderId="3" xfId="0" applyFont="1" applyFill="1" applyBorder="1" applyAlignment="1">
      <alignment horizontal="center"/>
    </xf>
    <xf numFmtId="0" fontId="68" fillId="2" borderId="58" xfId="0" applyFont="1" applyFill="1" applyBorder="1"/>
    <xf numFmtId="4" fontId="67" fillId="2" borderId="58" xfId="0" applyNumberFormat="1" applyFont="1" applyFill="1" applyBorder="1" applyAlignment="1">
      <alignment horizontal="center" vertical="center"/>
    </xf>
    <xf numFmtId="0" fontId="68" fillId="0" borderId="35" xfId="0" applyFont="1" applyBorder="1" applyAlignment="1">
      <alignment horizontal="center"/>
    </xf>
    <xf numFmtId="4" fontId="67" fillId="2" borderId="34" xfId="0" applyNumberFormat="1" applyFont="1" applyFill="1" applyBorder="1" applyAlignment="1">
      <alignment horizontal="center" vertical="center"/>
    </xf>
    <xf numFmtId="0" fontId="68" fillId="0" borderId="17" xfId="0" applyFont="1" applyBorder="1" applyAlignment="1">
      <alignment horizontal="center"/>
    </xf>
    <xf numFmtId="0" fontId="68" fillId="0" borderId="36" xfId="0" applyFont="1" applyBorder="1" applyAlignment="1">
      <alignment vertical="center" wrapText="1"/>
    </xf>
    <xf numFmtId="4" fontId="67" fillId="0" borderId="37" xfId="0" applyNumberFormat="1" applyFont="1" applyBorder="1" applyAlignment="1">
      <alignment horizontal="center" vertical="center"/>
    </xf>
    <xf numFmtId="0" fontId="67" fillId="2" borderId="63" xfId="0" applyFont="1" applyFill="1" applyBorder="1" applyAlignment="1">
      <alignment horizontal="center"/>
    </xf>
    <xf numFmtId="0" fontId="67" fillId="2" borderId="64" xfId="0" applyFont="1" applyFill="1" applyBorder="1"/>
    <xf numFmtId="4" fontId="67" fillId="2" borderId="65" xfId="0" applyNumberFormat="1" applyFont="1" applyFill="1" applyBorder="1" applyAlignment="1">
      <alignment horizontal="center" vertical="center"/>
    </xf>
    <xf numFmtId="4" fontId="75" fillId="2" borderId="33" xfId="2" applyNumberFormat="1" applyFont="1" applyFill="1" applyBorder="1" applyAlignment="1">
      <alignment horizontal="center" vertical="center"/>
    </xf>
    <xf numFmtId="0" fontId="68" fillId="2" borderId="58" xfId="0" applyFont="1" applyFill="1" applyBorder="1" applyAlignment="1">
      <alignment vertical="center" wrapText="1"/>
    </xf>
    <xf numFmtId="0" fontId="67" fillId="2" borderId="34" xfId="0" applyFont="1" applyFill="1" applyBorder="1" applyAlignment="1">
      <alignment horizontal="center"/>
    </xf>
    <xf numFmtId="0" fontId="67" fillId="2" borderId="59" xfId="0" applyFont="1" applyFill="1" applyBorder="1" applyAlignment="1">
      <alignment horizontal="center"/>
    </xf>
    <xf numFmtId="0" fontId="67" fillId="2" borderId="60" xfId="0" applyFont="1" applyFill="1" applyBorder="1"/>
    <xf numFmtId="4" fontId="67" fillId="2" borderId="61" xfId="0" applyNumberFormat="1" applyFont="1" applyFill="1" applyBorder="1" applyAlignment="1">
      <alignment horizontal="center"/>
    </xf>
    <xf numFmtId="4" fontId="75" fillId="0" borderId="37" xfId="2" applyNumberFormat="1" applyFont="1" applyFill="1" applyBorder="1" applyAlignment="1">
      <alignment horizontal="center" vertical="center"/>
    </xf>
    <xf numFmtId="0" fontId="68" fillId="0" borderId="39" xfId="0" applyFont="1" applyBorder="1" applyAlignment="1">
      <alignment horizontal="center"/>
    </xf>
    <xf numFmtId="0" fontId="68" fillId="2" borderId="3" xfId="0" applyFont="1" applyFill="1" applyBorder="1" applyAlignment="1">
      <alignment horizontal="center"/>
    </xf>
    <xf numFmtId="0" fontId="68" fillId="0" borderId="63" xfId="0" applyFont="1" applyBorder="1" applyAlignment="1">
      <alignment horizontal="center"/>
    </xf>
    <xf numFmtId="0" fontId="68" fillId="0" borderId="64" xfId="0" applyFont="1" applyBorder="1"/>
    <xf numFmtId="4" fontId="67" fillId="0" borderId="65" xfId="0" applyNumberFormat="1" applyFont="1" applyBorder="1" applyAlignment="1">
      <alignment horizontal="center"/>
    </xf>
    <xf numFmtId="0" fontId="68" fillId="0" borderId="0" xfId="0" applyFont="1" applyAlignment="1">
      <alignment horizontal="center"/>
    </xf>
    <xf numFmtId="4" fontId="67" fillId="0" borderId="0" xfId="0" applyNumberFormat="1" applyFont="1" applyAlignment="1">
      <alignment horizontal="center"/>
    </xf>
    <xf numFmtId="10" fontId="68" fillId="4" borderId="0" xfId="0" applyNumberFormat="1" applyFont="1" applyFill="1" applyAlignment="1">
      <alignment horizontal="center" vertical="center"/>
    </xf>
    <xf numFmtId="0" fontId="68" fillId="2" borderId="13" xfId="0" applyFont="1" applyFill="1" applyBorder="1" applyAlignment="1">
      <alignment horizontal="center"/>
    </xf>
    <xf numFmtId="0" fontId="67" fillId="2" borderId="14" xfId="0" applyFont="1" applyFill="1" applyBorder="1"/>
    <xf numFmtId="0" fontId="68" fillId="4" borderId="0" xfId="0" applyFont="1" applyFill="1" applyAlignment="1">
      <alignment horizontal="center"/>
    </xf>
    <xf numFmtId="0" fontId="67" fillId="4" borderId="0" xfId="0" applyFont="1" applyFill="1"/>
    <xf numFmtId="10" fontId="77" fillId="0" borderId="58" xfId="2" applyNumberFormat="1" applyFont="1" applyFill="1" applyBorder="1" applyAlignment="1">
      <alignment horizontal="center" vertical="center"/>
    </xf>
    <xf numFmtId="0" fontId="66" fillId="0" borderId="0" xfId="6" applyFont="1" applyAlignment="1">
      <alignment vertical="center" wrapText="1"/>
    </xf>
    <xf numFmtId="0" fontId="67" fillId="0" borderId="0" xfId="0" applyFont="1"/>
    <xf numFmtId="4" fontId="67" fillId="0" borderId="77" xfId="0" applyNumberFormat="1" applyFont="1" applyBorder="1" applyAlignment="1">
      <alignment horizontal="center" vertical="center"/>
    </xf>
    <xf numFmtId="4" fontId="67" fillId="0" borderId="71" xfId="0" applyNumberFormat="1" applyFont="1" applyBorder="1" applyAlignment="1">
      <alignment horizontal="center"/>
    </xf>
    <xf numFmtId="4" fontId="67" fillId="2" borderId="38" xfId="0" applyNumberFormat="1" applyFont="1" applyFill="1" applyBorder="1" applyAlignment="1">
      <alignment horizontal="center"/>
    </xf>
    <xf numFmtId="0" fontId="74" fillId="93" borderId="81" xfId="0" applyFont="1" applyFill="1" applyBorder="1" applyAlignment="1">
      <alignment horizontal="center" vertical="center"/>
    </xf>
    <xf numFmtId="4" fontId="67" fillId="2" borderId="21" xfId="0" applyNumberFormat="1" applyFont="1" applyFill="1" applyBorder="1" applyAlignment="1">
      <alignment horizontal="center" vertical="center"/>
    </xf>
    <xf numFmtId="10" fontId="68" fillId="95" borderId="70" xfId="0" applyNumberFormat="1" applyFont="1" applyFill="1" applyBorder="1" applyAlignment="1">
      <alignment horizontal="center" vertical="center"/>
    </xf>
    <xf numFmtId="10" fontId="68" fillId="95" borderId="76" xfId="0" applyNumberFormat="1" applyFont="1" applyFill="1" applyBorder="1" applyAlignment="1">
      <alignment horizontal="center" vertical="center"/>
    </xf>
    <xf numFmtId="4" fontId="67" fillId="37" borderId="22" xfId="0" applyNumberFormat="1" applyFont="1" applyFill="1" applyBorder="1" applyAlignment="1">
      <alignment horizontal="center" vertical="center"/>
    </xf>
    <xf numFmtId="10" fontId="77" fillId="0" borderId="22" xfId="2" applyNumberFormat="1" applyFont="1" applyFill="1" applyBorder="1" applyAlignment="1">
      <alignment horizontal="center" vertical="center"/>
    </xf>
    <xf numFmtId="4" fontId="68" fillId="0" borderId="22" xfId="0" applyNumberFormat="1" applyFont="1" applyBorder="1" applyAlignment="1">
      <alignment horizontal="center" vertical="center"/>
    </xf>
    <xf numFmtId="10" fontId="77" fillId="0" borderId="21" xfId="2" applyNumberFormat="1" applyFont="1" applyFill="1" applyBorder="1" applyAlignment="1">
      <alignment horizontal="center" vertical="center"/>
    </xf>
    <xf numFmtId="4" fontId="67" fillId="0" borderId="72" xfId="0" applyNumberFormat="1" applyFont="1" applyBorder="1" applyAlignment="1">
      <alignment horizontal="center"/>
    </xf>
    <xf numFmtId="0" fontId="68" fillId="0" borderId="72" xfId="0" applyFont="1" applyBorder="1" applyAlignment="1">
      <alignment horizontal="center"/>
    </xf>
    <xf numFmtId="0" fontId="74" fillId="93" borderId="61" xfId="0" applyFont="1" applyFill="1" applyBorder="1" applyAlignment="1">
      <alignment horizontal="center"/>
    </xf>
    <xf numFmtId="0" fontId="74" fillId="93" borderId="86" xfId="0" applyFont="1" applyFill="1" applyBorder="1" applyAlignment="1">
      <alignment horizontal="center"/>
    </xf>
    <xf numFmtId="0" fontId="68" fillId="0" borderId="67" xfId="0" applyFont="1" applyBorder="1" applyAlignment="1">
      <alignment horizontal="center"/>
    </xf>
    <xf numFmtId="0" fontId="68" fillId="0" borderId="66" xfId="0" applyFont="1" applyBorder="1"/>
    <xf numFmtId="4" fontId="68" fillId="0" borderId="75" xfId="0" applyNumberFormat="1" applyFont="1" applyBorder="1" applyAlignment="1">
      <alignment horizontal="center" vertical="center"/>
    </xf>
    <xf numFmtId="0" fontId="68" fillId="0" borderId="36" xfId="0" applyFont="1" applyBorder="1" applyAlignment="1">
      <alignment wrapText="1"/>
    </xf>
    <xf numFmtId="4" fontId="67" fillId="2" borderId="16" xfId="0" applyNumberFormat="1" applyFont="1" applyFill="1" applyBorder="1" applyAlignment="1">
      <alignment horizontal="center" vertical="center"/>
    </xf>
    <xf numFmtId="10" fontId="68" fillId="2" borderId="2" xfId="2" applyNumberFormat="1" applyFont="1" applyFill="1" applyBorder="1" applyAlignment="1">
      <alignment horizontal="center" vertical="center"/>
    </xf>
    <xf numFmtId="4" fontId="67" fillId="2" borderId="4" xfId="0" applyNumberFormat="1" applyFont="1" applyFill="1" applyBorder="1" applyAlignment="1">
      <alignment horizontal="center" vertical="center"/>
    </xf>
    <xf numFmtId="4" fontId="67" fillId="95" borderId="36" xfId="0" applyNumberFormat="1" applyFont="1" applyFill="1" applyBorder="1" applyAlignment="1">
      <alignment horizontal="center" vertical="center"/>
    </xf>
    <xf numFmtId="4" fontId="67" fillId="95" borderId="72" xfId="0" applyNumberFormat="1" applyFont="1" applyFill="1" applyBorder="1" applyAlignment="1">
      <alignment horizontal="center" vertical="center"/>
    </xf>
    <xf numFmtId="10" fontId="68" fillId="4" borderId="70" xfId="2" applyNumberFormat="1" applyFont="1" applyFill="1" applyBorder="1" applyAlignment="1">
      <alignment horizontal="center" vertical="center"/>
    </xf>
    <xf numFmtId="10" fontId="68" fillId="4" borderId="22" xfId="2" applyNumberFormat="1" applyFont="1" applyFill="1" applyBorder="1" applyAlignment="1">
      <alignment horizontal="center" vertical="center"/>
    </xf>
    <xf numFmtId="10" fontId="68" fillId="4" borderId="70" xfId="0" applyNumberFormat="1" applyFont="1" applyFill="1" applyBorder="1" applyAlignment="1">
      <alignment horizontal="center" vertical="center"/>
    </xf>
    <xf numFmtId="0" fontId="74" fillId="93" borderId="59" xfId="0" applyFont="1" applyFill="1" applyBorder="1" applyAlignment="1">
      <alignment horizontal="center"/>
    </xf>
    <xf numFmtId="0" fontId="74" fillId="93" borderId="60" xfId="0" applyFont="1" applyFill="1" applyBorder="1" applyAlignment="1">
      <alignment horizontal="center"/>
    </xf>
    <xf numFmtId="4" fontId="67" fillId="0" borderId="36" xfId="0" applyNumberFormat="1" applyFont="1" applyBorder="1" applyAlignment="1">
      <alignment horizontal="center"/>
    </xf>
    <xf numFmtId="10" fontId="68" fillId="4" borderId="87" xfId="2" applyNumberFormat="1" applyFont="1" applyFill="1" applyBorder="1" applyAlignment="1">
      <alignment horizontal="center" vertical="center"/>
    </xf>
    <xf numFmtId="0" fontId="68" fillId="0" borderId="72" xfId="0" applyFont="1" applyBorder="1" applyAlignment="1">
      <alignment wrapText="1"/>
    </xf>
    <xf numFmtId="10" fontId="68" fillId="4" borderId="18" xfId="2" applyNumberFormat="1" applyFont="1" applyFill="1" applyBorder="1" applyAlignment="1">
      <alignment horizontal="center" vertical="center"/>
    </xf>
    <xf numFmtId="0" fontId="68" fillId="0" borderId="72" xfId="0" applyFont="1" applyBorder="1" applyAlignment="1">
      <alignment vertical="center" wrapText="1"/>
    </xf>
    <xf numFmtId="10" fontId="68" fillId="4" borderId="87" xfId="0" applyNumberFormat="1" applyFont="1" applyFill="1" applyBorder="1" applyAlignment="1">
      <alignment horizontal="center" vertical="center"/>
    </xf>
    <xf numFmtId="10" fontId="68" fillId="4" borderId="18" xfId="0" applyNumberFormat="1" applyFont="1" applyFill="1" applyBorder="1" applyAlignment="1">
      <alignment horizontal="center" vertical="center"/>
    </xf>
    <xf numFmtId="10" fontId="68" fillId="4" borderId="88" xfId="2" applyNumberFormat="1" applyFont="1" applyFill="1" applyBorder="1" applyAlignment="1">
      <alignment horizontal="center" vertical="center"/>
    </xf>
    <xf numFmtId="0" fontId="68" fillId="0" borderId="78" xfId="0" applyFont="1" applyBorder="1" applyAlignment="1">
      <alignment vertical="center" wrapText="1"/>
    </xf>
    <xf numFmtId="10" fontId="68" fillId="95" borderId="89" xfId="0" applyNumberFormat="1" applyFont="1" applyFill="1" applyBorder="1" applyAlignment="1">
      <alignment horizontal="center" vertical="center"/>
    </xf>
    <xf numFmtId="4" fontId="67" fillId="0" borderId="75" xfId="0" applyNumberFormat="1" applyFont="1" applyBorder="1" applyAlignment="1">
      <alignment horizontal="center"/>
    </xf>
    <xf numFmtId="4" fontId="67" fillId="4" borderId="36" xfId="0" applyNumberFormat="1" applyFont="1" applyFill="1" applyBorder="1" applyAlignment="1">
      <alignment horizontal="center"/>
    </xf>
    <xf numFmtId="10" fontId="68" fillId="2" borderId="14" xfId="2" applyNumberFormat="1" applyFont="1" applyFill="1" applyBorder="1" applyAlignment="1">
      <alignment horizontal="center" vertical="center"/>
    </xf>
    <xf numFmtId="10" fontId="68" fillId="2" borderId="15" xfId="2" applyNumberFormat="1" applyFont="1" applyFill="1" applyBorder="1" applyAlignment="1">
      <alignment horizontal="center" vertical="center"/>
    </xf>
    <xf numFmtId="4" fontId="75" fillId="0" borderId="71" xfId="2" applyNumberFormat="1" applyFont="1" applyFill="1" applyBorder="1" applyAlignment="1">
      <alignment horizontal="center" vertical="center"/>
    </xf>
    <xf numFmtId="4" fontId="75" fillId="0" borderId="78" xfId="2" applyNumberFormat="1" applyFont="1" applyFill="1" applyBorder="1" applyAlignment="1">
      <alignment horizontal="center" vertical="center"/>
    </xf>
    <xf numFmtId="10" fontId="68" fillId="95" borderId="85" xfId="0" applyNumberFormat="1" applyFont="1" applyFill="1" applyBorder="1" applyAlignment="1">
      <alignment horizontal="center" vertical="center"/>
    </xf>
    <xf numFmtId="4" fontId="75" fillId="0" borderId="36" xfId="2" applyNumberFormat="1" applyFont="1" applyFill="1" applyBorder="1" applyAlignment="1">
      <alignment horizontal="center" vertical="center"/>
    </xf>
    <xf numFmtId="0" fontId="68" fillId="0" borderId="66" xfId="0" applyFont="1" applyBorder="1" applyAlignment="1">
      <alignment vertical="center" wrapText="1"/>
    </xf>
    <xf numFmtId="4" fontId="75" fillId="0" borderId="75" xfId="2" applyNumberFormat="1" applyFont="1" applyFill="1" applyBorder="1" applyAlignment="1">
      <alignment horizontal="center" vertical="center"/>
    </xf>
    <xf numFmtId="4" fontId="75" fillId="0" borderId="66" xfId="2" applyNumberFormat="1" applyFont="1" applyFill="1" applyBorder="1" applyAlignment="1">
      <alignment horizontal="center" vertical="center"/>
    </xf>
    <xf numFmtId="10" fontId="68" fillId="95" borderId="88" xfId="0" applyNumberFormat="1" applyFont="1" applyFill="1" applyBorder="1" applyAlignment="1">
      <alignment horizontal="center" vertical="center"/>
    </xf>
    <xf numFmtId="4" fontId="67" fillId="0" borderId="75" xfId="0" applyNumberFormat="1" applyFont="1" applyBorder="1" applyAlignment="1">
      <alignment horizontal="center" vertical="center"/>
    </xf>
    <xf numFmtId="4" fontId="67" fillId="0" borderId="66" xfId="0" applyNumberFormat="1" applyFont="1" applyBorder="1" applyAlignment="1">
      <alignment horizontal="center" vertical="center"/>
    </xf>
    <xf numFmtId="4" fontId="68" fillId="2" borderId="58" xfId="0" applyNumberFormat="1" applyFont="1" applyFill="1" applyBorder="1" applyAlignment="1">
      <alignment horizontal="center" vertical="center"/>
    </xf>
    <xf numFmtId="4" fontId="67" fillId="95" borderId="66" xfId="0" applyNumberFormat="1" applyFont="1" applyFill="1" applyBorder="1" applyAlignment="1">
      <alignment horizontal="center" vertical="center"/>
    </xf>
    <xf numFmtId="176" fontId="67" fillId="2" borderId="58" xfId="0" applyNumberFormat="1" applyFont="1" applyFill="1" applyBorder="1" applyAlignment="1">
      <alignment horizontal="center"/>
    </xf>
    <xf numFmtId="4" fontId="67" fillId="2" borderId="58" xfId="0" applyNumberFormat="1" applyFont="1" applyFill="1" applyBorder="1" applyAlignment="1">
      <alignment horizontal="center"/>
    </xf>
    <xf numFmtId="4" fontId="67" fillId="4" borderId="72" xfId="0" applyNumberFormat="1" applyFont="1" applyFill="1" applyBorder="1" applyAlignment="1">
      <alignment horizontal="center" vertical="center"/>
    </xf>
    <xf numFmtId="0" fontId="68" fillId="4" borderId="80" xfId="0" applyFont="1" applyFill="1" applyBorder="1" applyAlignment="1">
      <alignment horizontal="center" vertical="center"/>
    </xf>
    <xf numFmtId="0" fontId="68" fillId="4" borderId="16" xfId="0" applyFont="1" applyFill="1" applyBorder="1" applyAlignment="1">
      <alignment horizontal="center" vertical="center"/>
    </xf>
    <xf numFmtId="0" fontId="0" fillId="0" borderId="72" xfId="0" applyBorder="1"/>
    <xf numFmtId="4" fontId="67" fillId="0" borderId="78" xfId="0" applyNumberFormat="1" applyFont="1" applyBorder="1" applyAlignment="1">
      <alignment horizontal="center"/>
    </xf>
    <xf numFmtId="4" fontId="67" fillId="0" borderId="64" xfId="0" applyNumberFormat="1" applyFont="1" applyBorder="1" applyAlignment="1">
      <alignment horizontal="center"/>
    </xf>
    <xf numFmtId="10" fontId="68" fillId="4" borderId="90" xfId="0" applyNumberFormat="1" applyFont="1" applyFill="1" applyBorder="1" applyAlignment="1">
      <alignment horizontal="center" vertical="center"/>
    </xf>
    <xf numFmtId="4" fontId="67" fillId="95" borderId="36" xfId="0" applyNumberFormat="1" applyFont="1" applyFill="1" applyBorder="1" applyAlignment="1">
      <alignment horizontal="center"/>
    </xf>
    <xf numFmtId="10" fontId="68" fillId="95" borderId="90" xfId="0" applyNumberFormat="1" applyFont="1" applyFill="1" applyBorder="1" applyAlignment="1">
      <alignment horizontal="center" vertical="center"/>
    </xf>
    <xf numFmtId="10" fontId="68" fillId="95" borderId="64" xfId="0" applyNumberFormat="1" applyFont="1" applyFill="1" applyBorder="1" applyAlignment="1">
      <alignment horizontal="center" vertical="center"/>
    </xf>
    <xf numFmtId="4" fontId="67" fillId="94" borderId="8" xfId="0" applyNumberFormat="1" applyFont="1" applyFill="1" applyBorder="1" applyAlignment="1">
      <alignment horizontal="center" vertical="center"/>
    </xf>
    <xf numFmtId="4" fontId="67" fillId="2" borderId="36" xfId="0" applyNumberFormat="1" applyFont="1" applyFill="1" applyBorder="1" applyAlignment="1">
      <alignment horizontal="center" vertical="center"/>
    </xf>
    <xf numFmtId="4" fontId="67" fillId="95" borderId="78" xfId="0" applyNumberFormat="1" applyFont="1" applyFill="1" applyBorder="1" applyAlignment="1">
      <alignment horizontal="center" vertical="center"/>
    </xf>
    <xf numFmtId="10" fontId="68" fillId="4" borderId="76" xfId="2" applyNumberFormat="1" applyFont="1" applyFill="1" applyBorder="1" applyAlignment="1">
      <alignment horizontal="center" vertical="center"/>
    </xf>
    <xf numFmtId="10" fontId="68" fillId="4" borderId="76" xfId="0" applyNumberFormat="1" applyFont="1" applyFill="1" applyBorder="1" applyAlignment="1">
      <alignment horizontal="center" vertical="center"/>
    </xf>
    <xf numFmtId="0" fontId="71" fillId="4" borderId="0" xfId="5" applyFont="1" applyFill="1" applyAlignment="1">
      <alignment wrapText="1"/>
    </xf>
    <xf numFmtId="0" fontId="83" fillId="0" borderId="0" xfId="0" applyFont="1" applyAlignment="1">
      <alignment horizontal="center" vertical="center"/>
    </xf>
    <xf numFmtId="0" fontId="84" fillId="4" borderId="0" xfId="5" applyFont="1" applyFill="1"/>
    <xf numFmtId="0" fontId="85" fillId="4" borderId="0" xfId="5" applyFont="1" applyFill="1" applyAlignment="1">
      <alignment horizontal="center" vertical="center"/>
    </xf>
    <xf numFmtId="0" fontId="84" fillId="4" borderId="0" xfId="5" applyFont="1" applyFill="1" applyAlignment="1">
      <alignment horizontal="center"/>
    </xf>
    <xf numFmtId="49" fontId="86" fillId="0" borderId="0" xfId="0" applyNumberFormat="1" applyFont="1" applyAlignment="1">
      <alignment horizontal="left" vertical="center"/>
    </xf>
    <xf numFmtId="0" fontId="86" fillId="0" borderId="0" xfId="0" applyFont="1" applyAlignment="1">
      <alignment horizontal="center" vertical="center"/>
    </xf>
    <xf numFmtId="0" fontId="51" fillId="4" borderId="0" xfId="5" applyFont="1" applyFill="1"/>
    <xf numFmtId="0" fontId="87" fillId="4" borderId="0" xfId="5" applyFont="1" applyFill="1" applyAlignment="1">
      <alignment horizontal="center" vertical="center"/>
    </xf>
    <xf numFmtId="0" fontId="51" fillId="4" borderId="0" xfId="5" applyFont="1" applyFill="1" applyAlignment="1">
      <alignment horizontal="center"/>
    </xf>
    <xf numFmtId="4" fontId="83" fillId="4" borderId="0" xfId="1" applyNumberFormat="1" applyFont="1" applyFill="1" applyBorder="1" applyAlignment="1">
      <alignment horizontal="center" vertical="center"/>
    </xf>
    <xf numFmtId="0" fontId="88" fillId="4" borderId="0" xfId="0" applyFont="1" applyFill="1"/>
    <xf numFmtId="0" fontId="83" fillId="0" borderId="0" xfId="0" applyFont="1" applyAlignment="1">
      <alignment horizontal="left" vertical="center" wrapText="1"/>
    </xf>
    <xf numFmtId="0" fontId="88" fillId="4" borderId="0" xfId="0" applyFont="1" applyFill="1" applyAlignment="1">
      <alignment horizontal="center"/>
    </xf>
    <xf numFmtId="0" fontId="89" fillId="4" borderId="0" xfId="0" applyFont="1" applyFill="1" applyAlignment="1">
      <alignment horizontal="center" vertical="center" wrapText="1"/>
    </xf>
    <xf numFmtId="0" fontId="89" fillId="4" borderId="0" xfId="0" applyFont="1" applyFill="1" applyAlignment="1">
      <alignment horizontal="left" vertical="center"/>
    </xf>
    <xf numFmtId="0" fontId="83" fillId="4" borderId="0" xfId="0" applyFont="1" applyFill="1" applyAlignment="1">
      <alignment vertical="center"/>
    </xf>
    <xf numFmtId="0" fontId="83" fillId="4" borderId="0" xfId="0" applyFont="1" applyFill="1" applyAlignment="1">
      <alignment horizontal="left" vertical="center" wrapText="1"/>
    </xf>
    <xf numFmtId="0" fontId="83" fillId="4" borderId="0" xfId="0" applyFont="1" applyFill="1" applyAlignment="1">
      <alignment horizontal="left" vertical="center"/>
    </xf>
    <xf numFmtId="0" fontId="88" fillId="0" borderId="0" xfId="0" applyFont="1" applyAlignment="1">
      <alignment vertical="center"/>
    </xf>
    <xf numFmtId="0" fontId="90" fillId="0" borderId="0" xfId="0" applyFont="1" applyAlignment="1">
      <alignment horizontal="center" vertical="center"/>
    </xf>
    <xf numFmtId="0" fontId="91" fillId="4" borderId="0" xfId="0" applyFont="1" applyFill="1" applyAlignment="1">
      <alignment horizontal="left" vertical="center"/>
    </xf>
    <xf numFmtId="0" fontId="90" fillId="4" borderId="0" xfId="0" applyFont="1" applyFill="1" applyAlignment="1">
      <alignment horizontal="right" vertical="center"/>
    </xf>
    <xf numFmtId="49" fontId="83" fillId="4" borderId="0" xfId="1" applyNumberFormat="1" applyFont="1" applyFill="1" applyBorder="1" applyAlignment="1">
      <alignment horizontal="center" vertical="center"/>
    </xf>
    <xf numFmtId="0" fontId="89" fillId="4" borderId="0" xfId="0" applyFont="1" applyFill="1" applyAlignment="1">
      <alignment horizontal="center" vertical="center"/>
    </xf>
    <xf numFmtId="49" fontId="89" fillId="4" borderId="2" xfId="1" applyNumberFormat="1" applyFont="1" applyFill="1" applyBorder="1" applyAlignment="1">
      <alignment horizontal="center" vertical="center"/>
    </xf>
    <xf numFmtId="49" fontId="92" fillId="4" borderId="18" xfId="1" applyNumberFormat="1" applyFont="1" applyFill="1" applyBorder="1" applyAlignment="1">
      <alignment horizontal="center" vertical="center"/>
    </xf>
    <xf numFmtId="4" fontId="91" fillId="4" borderId="0" xfId="0" applyNumberFormat="1" applyFont="1" applyFill="1" applyAlignment="1">
      <alignment horizontal="left" vertical="center"/>
    </xf>
    <xf numFmtId="4" fontId="92" fillId="4" borderId="4" xfId="1" applyNumberFormat="1" applyFont="1" applyFill="1" applyBorder="1" applyAlignment="1">
      <alignment horizontal="center" vertical="center"/>
    </xf>
    <xf numFmtId="4" fontId="89" fillId="4" borderId="0" xfId="0" applyNumberFormat="1" applyFont="1" applyFill="1" applyAlignment="1">
      <alignment horizontal="left" vertical="center"/>
    </xf>
    <xf numFmtId="4" fontId="83" fillId="4" borderId="0" xfId="0" applyNumberFormat="1" applyFont="1" applyFill="1" applyAlignment="1">
      <alignment horizontal="left" vertical="center"/>
    </xf>
    <xf numFmtId="4" fontId="93" fillId="4" borderId="0" xfId="0" applyNumberFormat="1" applyFont="1" applyFill="1" applyAlignment="1">
      <alignment horizontal="left" vertical="center"/>
    </xf>
    <xf numFmtId="0" fontId="94" fillId="4" borderId="0" xfId="0" applyFont="1" applyFill="1" applyAlignment="1">
      <alignment horizontal="center" vertical="center"/>
    </xf>
    <xf numFmtId="2" fontId="91" fillId="4" borderId="0" xfId="0" applyNumberFormat="1" applyFont="1" applyFill="1" applyAlignment="1">
      <alignment vertical="center"/>
    </xf>
    <xf numFmtId="4" fontId="91" fillId="4" borderId="0" xfId="1" applyNumberFormat="1" applyFont="1" applyFill="1" applyBorder="1" applyAlignment="1">
      <alignment horizontal="center" vertical="center"/>
    </xf>
    <xf numFmtId="0" fontId="91" fillId="0" borderId="0" xfId="0" applyFont="1" applyAlignment="1">
      <alignment horizontal="center" vertical="center"/>
    </xf>
    <xf numFmtId="49" fontId="95" fillId="0" borderId="0" xfId="0" applyNumberFormat="1" applyFont="1" applyAlignment="1">
      <alignment horizontal="left" vertical="center"/>
    </xf>
    <xf numFmtId="0" fontId="95" fillId="0" borderId="0" xfId="0" applyFont="1" applyAlignment="1">
      <alignment horizontal="center" vertical="center"/>
    </xf>
    <xf numFmtId="0" fontId="88" fillId="4" borderId="0" xfId="0" applyFont="1" applyFill="1" applyAlignment="1">
      <alignment horizontal="center" vertical="center"/>
    </xf>
    <xf numFmtId="2" fontId="83" fillId="4" borderId="0" xfId="0" applyNumberFormat="1" applyFont="1" applyFill="1" applyAlignment="1">
      <alignment vertical="center"/>
    </xf>
    <xf numFmtId="0" fontId="96" fillId="36" borderId="72" xfId="0" applyFont="1" applyFill="1" applyBorder="1" applyAlignment="1">
      <alignment horizontal="center" vertical="center" wrapText="1"/>
    </xf>
    <xf numFmtId="4" fontId="96" fillId="36" borderId="72" xfId="0" applyNumberFormat="1" applyFont="1" applyFill="1" applyBorder="1" applyAlignment="1">
      <alignment horizontal="center" vertical="center" wrapText="1"/>
    </xf>
    <xf numFmtId="4" fontId="97" fillId="4" borderId="0" xfId="0" applyNumberFormat="1" applyFont="1" applyFill="1" applyAlignment="1">
      <alignment horizontal="center" vertical="center" wrapText="1"/>
    </xf>
    <xf numFmtId="0" fontId="97" fillId="4" borderId="0" xfId="0" applyFont="1" applyFill="1" applyAlignment="1">
      <alignment horizontal="center" vertical="center" wrapText="1"/>
    </xf>
    <xf numFmtId="49" fontId="97" fillId="4" borderId="0" xfId="0" applyNumberFormat="1" applyFont="1" applyFill="1" applyAlignment="1">
      <alignment horizontal="left" vertical="center" wrapText="1"/>
    </xf>
    <xf numFmtId="0" fontId="93" fillId="93" borderId="72" xfId="0" applyFont="1" applyFill="1" applyBorder="1" applyAlignment="1">
      <alignment horizontal="center" vertical="center"/>
    </xf>
    <xf numFmtId="0" fontId="93" fillId="93" borderId="72" xfId="0" applyFont="1" applyFill="1" applyBorder="1" applyAlignment="1">
      <alignment horizontal="center" vertical="center" wrapText="1"/>
    </xf>
    <xf numFmtId="0" fontId="93" fillId="93" borderId="72" xfId="0" applyFont="1" applyFill="1" applyBorder="1" applyAlignment="1">
      <alignment vertical="center" wrapText="1"/>
    </xf>
    <xf numFmtId="4" fontId="93" fillId="93" borderId="72" xfId="0" applyNumberFormat="1" applyFont="1" applyFill="1" applyBorder="1" applyAlignment="1">
      <alignment horizontal="center" vertical="center" wrapText="1"/>
    </xf>
    <xf numFmtId="4" fontId="89" fillId="93" borderId="72" xfId="0" applyNumberFormat="1" applyFont="1" applyFill="1" applyBorder="1" applyAlignment="1">
      <alignment horizontal="center" vertical="center" wrapText="1"/>
    </xf>
    <xf numFmtId="4" fontId="89" fillId="4" borderId="0" xfId="0" applyNumberFormat="1" applyFont="1" applyFill="1" applyAlignment="1">
      <alignment horizontal="center" vertical="center" wrapText="1"/>
    </xf>
    <xf numFmtId="0" fontId="93" fillId="4" borderId="0" xfId="0" applyFont="1" applyFill="1" applyAlignment="1">
      <alignment horizontal="center" vertical="center"/>
    </xf>
    <xf numFmtId="49" fontId="97" fillId="4" borderId="0" xfId="0" applyNumberFormat="1" applyFont="1" applyFill="1" applyAlignment="1">
      <alignment horizontal="left" vertical="center"/>
    </xf>
    <xf numFmtId="0" fontId="97" fillId="4" borderId="0" xfId="0" applyFont="1" applyFill="1" applyAlignment="1">
      <alignment horizontal="center" vertical="center"/>
    </xf>
    <xf numFmtId="0" fontId="93" fillId="3" borderId="72" xfId="0" applyFont="1" applyFill="1" applyBorder="1" applyAlignment="1">
      <alignment horizontal="center" vertical="center"/>
    </xf>
    <xf numFmtId="0" fontId="93" fillId="3" borderId="72" xfId="0" applyFont="1" applyFill="1" applyBorder="1" applyAlignment="1">
      <alignment horizontal="center" vertical="center" wrapText="1"/>
    </xf>
    <xf numFmtId="0" fontId="93" fillId="3" borderId="72" xfId="0" applyFont="1" applyFill="1" applyBorder="1" applyAlignment="1">
      <alignment vertical="center" wrapText="1"/>
    </xf>
    <xf numFmtId="4" fontId="93" fillId="3" borderId="72" xfId="0" applyNumberFormat="1" applyFont="1" applyFill="1" applyBorder="1" applyAlignment="1">
      <alignment horizontal="center" vertical="center" wrapText="1"/>
    </xf>
    <xf numFmtId="4" fontId="89" fillId="3" borderId="72" xfId="0" applyNumberFormat="1" applyFont="1" applyFill="1" applyBorder="1" applyAlignment="1">
      <alignment horizontal="center" vertical="center" wrapText="1"/>
    </xf>
    <xf numFmtId="4" fontId="89" fillId="0" borderId="0" xfId="0" applyNumberFormat="1" applyFont="1" applyAlignment="1">
      <alignment horizontal="center" vertical="center" wrapText="1"/>
    </xf>
    <xf numFmtId="0" fontId="93" fillId="0" borderId="0" xfId="0" applyFont="1" applyAlignment="1">
      <alignment horizontal="center" vertical="center"/>
    </xf>
    <xf numFmtId="49" fontId="97" fillId="0" borderId="0" xfId="0" applyNumberFormat="1" applyFont="1" applyAlignment="1">
      <alignment horizontal="left" vertical="center"/>
    </xf>
    <xf numFmtId="0" fontId="97" fillId="0" borderId="0" xfId="0" applyFont="1" applyAlignment="1">
      <alignment horizontal="center" vertical="center"/>
    </xf>
    <xf numFmtId="0" fontId="93" fillId="2" borderId="72" xfId="0" applyFont="1" applyFill="1" applyBorder="1" applyAlignment="1">
      <alignment horizontal="center" vertical="center"/>
    </xf>
    <xf numFmtId="0" fontId="93" fillId="2" borderId="72" xfId="0" applyFont="1" applyFill="1" applyBorder="1" applyAlignment="1">
      <alignment horizontal="center" vertical="center" wrapText="1"/>
    </xf>
    <xf numFmtId="0" fontId="93" fillId="2" borderId="72" xfId="0" applyFont="1" applyFill="1" applyBorder="1" applyAlignment="1">
      <alignment vertical="center" wrapText="1"/>
    </xf>
    <xf numFmtId="4" fontId="93" fillId="2" borderId="72" xfId="0" applyNumberFormat="1" applyFont="1" applyFill="1" applyBorder="1" applyAlignment="1">
      <alignment horizontal="center" vertical="center" wrapText="1"/>
    </xf>
    <xf numFmtId="4" fontId="89" fillId="2" borderId="72" xfId="0" applyNumberFormat="1" applyFont="1" applyFill="1" applyBorder="1" applyAlignment="1">
      <alignment horizontal="center" vertical="center" wrapText="1"/>
    </xf>
    <xf numFmtId="0" fontId="91" fillId="0" borderId="72" xfId="0" applyFont="1" applyBorder="1" applyAlignment="1">
      <alignment horizontal="center" vertical="center"/>
    </xf>
    <xf numFmtId="0" fontId="91" fillId="0" borderId="72" xfId="0" applyFont="1" applyBorder="1" applyAlignment="1">
      <alignment horizontal="center" vertical="center" wrapText="1"/>
    </xf>
    <xf numFmtId="0" fontId="91" fillId="4" borderId="72" xfId="0" applyFont="1" applyFill="1" applyBorder="1" applyAlignment="1">
      <alignment vertical="center" wrapText="1"/>
    </xf>
    <xf numFmtId="4" fontId="91" fillId="96" borderId="72" xfId="0" applyNumberFormat="1" applyFont="1" applyFill="1" applyBorder="1" applyAlignment="1">
      <alignment horizontal="center" vertical="center" wrapText="1"/>
    </xf>
    <xf numFmtId="4" fontId="91" fillId="0" borderId="72" xfId="0" applyNumberFormat="1" applyFont="1" applyBorder="1" applyAlignment="1">
      <alignment horizontal="center" vertical="center" wrapText="1"/>
    </xf>
    <xf numFmtId="4" fontId="83" fillId="0" borderId="72" xfId="0" applyNumberFormat="1" applyFont="1" applyBorder="1" applyAlignment="1">
      <alignment horizontal="center" vertical="center" wrapText="1"/>
    </xf>
    <xf numFmtId="4" fontId="93" fillId="0" borderId="72" xfId="0" applyNumberFormat="1" applyFont="1" applyBorder="1" applyAlignment="1">
      <alignment horizontal="center" vertical="center" wrapText="1"/>
    </xf>
    <xf numFmtId="4" fontId="83" fillId="0" borderId="0" xfId="0" applyNumberFormat="1" applyFont="1" applyAlignment="1">
      <alignment horizontal="center" vertical="center" wrapText="1"/>
    </xf>
    <xf numFmtId="4" fontId="93" fillId="0" borderId="0" xfId="0" applyNumberFormat="1" applyFont="1" applyAlignment="1">
      <alignment horizontal="center" vertical="center"/>
    </xf>
    <xf numFmtId="0" fontId="91" fillId="4" borderId="72" xfId="0" applyFont="1" applyFill="1" applyBorder="1" applyAlignment="1">
      <alignment vertical="center"/>
    </xf>
    <xf numFmtId="0" fontId="91" fillId="0" borderId="78" xfId="0" applyFont="1" applyBorder="1" applyAlignment="1">
      <alignment horizontal="center" vertical="center"/>
    </xf>
    <xf numFmtId="0" fontId="91" fillId="0" borderId="78" xfId="0" applyFont="1" applyBorder="1" applyAlignment="1">
      <alignment horizontal="center" vertical="center" wrapText="1"/>
    </xf>
    <xf numFmtId="0" fontId="91" fillId="4" borderId="78" xfId="0" applyFont="1" applyFill="1" applyBorder="1" applyAlignment="1">
      <alignment vertical="center"/>
    </xf>
    <xf numFmtId="4" fontId="91" fillId="96" borderId="78" xfId="0" applyNumberFormat="1" applyFont="1" applyFill="1" applyBorder="1" applyAlignment="1">
      <alignment horizontal="center" vertical="center" wrapText="1"/>
    </xf>
    <xf numFmtId="4" fontId="91" fillId="0" borderId="78" xfId="0" applyNumberFormat="1" applyFont="1" applyBorder="1" applyAlignment="1">
      <alignment horizontal="center" vertical="center" wrapText="1"/>
    </xf>
    <xf numFmtId="4" fontId="83" fillId="0" borderId="78" xfId="0" applyNumberFormat="1" applyFont="1" applyBorder="1" applyAlignment="1">
      <alignment horizontal="center" vertical="center" wrapText="1"/>
    </xf>
    <xf numFmtId="4" fontId="93" fillId="0" borderId="78" xfId="0" applyNumberFormat="1" applyFont="1" applyBorder="1" applyAlignment="1">
      <alignment horizontal="center" vertical="center" wrapText="1"/>
    </xf>
    <xf numFmtId="4" fontId="93" fillId="4" borderId="0" xfId="0" applyNumberFormat="1" applyFont="1" applyFill="1" applyAlignment="1">
      <alignment horizontal="center" vertical="center"/>
    </xf>
    <xf numFmtId="0" fontId="91" fillId="0" borderId="77" xfId="0" applyFont="1" applyBorder="1" applyAlignment="1">
      <alignment horizontal="center" vertical="center" wrapText="1"/>
    </xf>
    <xf numFmtId="4" fontId="93" fillId="0" borderId="15" xfId="0" applyNumberFormat="1" applyFont="1" applyBorder="1" applyAlignment="1">
      <alignment horizontal="center" vertical="center" wrapText="1"/>
    </xf>
    <xf numFmtId="0" fontId="91" fillId="4" borderId="77" xfId="0" applyFont="1" applyFill="1" applyBorder="1" applyAlignment="1">
      <alignment horizontal="center" vertical="center"/>
    </xf>
    <xf numFmtId="0" fontId="91" fillId="4" borderId="73" xfId="0" applyFont="1" applyFill="1" applyBorder="1" applyAlignment="1">
      <alignment horizontal="center" vertical="center" wrapText="1"/>
    </xf>
    <xf numFmtId="0" fontId="91" fillId="4" borderId="73" xfId="0" applyFont="1" applyFill="1" applyBorder="1" applyAlignment="1">
      <alignment vertical="center" wrapText="1"/>
    </xf>
    <xf numFmtId="4" fontId="97" fillId="4" borderId="23" xfId="0" applyNumberFormat="1" applyFont="1" applyFill="1" applyBorder="1" applyAlignment="1">
      <alignment horizontal="center" vertical="center" wrapText="1"/>
    </xf>
    <xf numFmtId="4" fontId="92" fillId="4" borderId="23" xfId="0" applyNumberFormat="1" applyFont="1" applyFill="1" applyBorder="1" applyAlignment="1">
      <alignment horizontal="center" vertical="center" wrapText="1"/>
    </xf>
    <xf numFmtId="4" fontId="93" fillId="4" borderId="70" xfId="0" applyNumberFormat="1" applyFont="1" applyFill="1" applyBorder="1" applyAlignment="1">
      <alignment horizontal="center" vertical="center" wrapText="1"/>
    </xf>
    <xf numFmtId="0" fontId="93" fillId="93" borderId="36" xfId="0" applyFont="1" applyFill="1" applyBorder="1" applyAlignment="1">
      <alignment horizontal="center" vertical="center"/>
    </xf>
    <xf numFmtId="0" fontId="93" fillId="93" borderId="36" xfId="0" applyFont="1" applyFill="1" applyBorder="1" applyAlignment="1">
      <alignment horizontal="center" vertical="center" wrapText="1"/>
    </xf>
    <xf numFmtId="0" fontId="93" fillId="93" borderId="36" xfId="0" applyFont="1" applyFill="1" applyBorder="1" applyAlignment="1">
      <alignment vertical="center" wrapText="1"/>
    </xf>
    <xf numFmtId="4" fontId="93" fillId="93" borderId="36" xfId="0" applyNumberFormat="1" applyFont="1" applyFill="1" applyBorder="1" applyAlignment="1">
      <alignment horizontal="center" vertical="center" wrapText="1"/>
    </xf>
    <xf numFmtId="4" fontId="89" fillId="93" borderId="36" xfId="0" applyNumberFormat="1" applyFont="1" applyFill="1" applyBorder="1" applyAlignment="1">
      <alignment horizontal="center" vertical="center" wrapText="1"/>
    </xf>
    <xf numFmtId="0" fontId="91" fillId="0" borderId="66" xfId="0" applyFont="1" applyBorder="1" applyAlignment="1">
      <alignment horizontal="center" vertical="center" wrapText="1"/>
    </xf>
    <xf numFmtId="0" fontId="91" fillId="4" borderId="0" xfId="0" applyFont="1" applyFill="1" applyAlignment="1">
      <alignment vertical="center" wrapText="1"/>
    </xf>
    <xf numFmtId="0" fontId="91" fillId="0" borderId="36" xfId="0" applyFont="1" applyBorder="1" applyAlignment="1">
      <alignment horizontal="center" vertical="center" wrapText="1"/>
    </xf>
    <xf numFmtId="4" fontId="91" fillId="96" borderId="36" xfId="0" applyNumberFormat="1" applyFont="1" applyFill="1" applyBorder="1" applyAlignment="1">
      <alignment horizontal="center" vertical="center" wrapText="1"/>
    </xf>
    <xf numFmtId="4" fontId="91" fillId="0" borderId="36" xfId="0" applyNumberFormat="1" applyFont="1" applyBorder="1" applyAlignment="1">
      <alignment horizontal="center" vertical="center" wrapText="1"/>
    </xf>
    <xf numFmtId="4" fontId="83" fillId="0" borderId="36" xfId="0" applyNumberFormat="1" applyFont="1" applyBorder="1" applyAlignment="1">
      <alignment horizontal="center" vertical="center" wrapText="1"/>
    </xf>
    <xf numFmtId="4" fontId="93" fillId="0" borderId="36" xfId="0" applyNumberFormat="1" applyFont="1" applyBorder="1" applyAlignment="1">
      <alignment horizontal="center" vertical="center" wrapText="1"/>
    </xf>
    <xf numFmtId="2" fontId="83" fillId="0" borderId="36" xfId="0" applyNumberFormat="1" applyFont="1" applyBorder="1" applyAlignment="1">
      <alignment horizontal="center" vertical="center" wrapText="1"/>
    </xf>
    <xf numFmtId="0" fontId="91" fillId="4" borderId="72" xfId="0" applyFont="1" applyFill="1" applyBorder="1" applyAlignment="1">
      <alignment horizontal="center" vertical="center"/>
    </xf>
    <xf numFmtId="0" fontId="91" fillId="4" borderId="0" xfId="0" applyFont="1" applyFill="1" applyAlignment="1">
      <alignment horizontal="center" vertical="center"/>
    </xf>
    <xf numFmtId="0" fontId="91" fillId="4" borderId="72" xfId="0" applyFont="1" applyFill="1" applyBorder="1" applyAlignment="1">
      <alignment horizontal="center" vertical="center" wrapText="1"/>
    </xf>
    <xf numFmtId="4" fontId="91" fillId="4" borderId="72" xfId="0" applyNumberFormat="1" applyFont="1" applyFill="1" applyBorder="1" applyAlignment="1">
      <alignment horizontal="center" vertical="center" wrapText="1"/>
    </xf>
    <xf numFmtId="4" fontId="83" fillId="4" borderId="72" xfId="0" applyNumberFormat="1" applyFont="1" applyFill="1" applyBorder="1" applyAlignment="1">
      <alignment horizontal="center" vertical="center" wrapText="1"/>
    </xf>
    <xf numFmtId="4" fontId="93" fillId="4" borderId="72" xfId="0" applyNumberFormat="1" applyFont="1" applyFill="1" applyBorder="1" applyAlignment="1">
      <alignment horizontal="center" vertical="center" wrapText="1"/>
    </xf>
    <xf numFmtId="0" fontId="91" fillId="4" borderId="78" xfId="0" applyFont="1" applyFill="1" applyBorder="1" applyAlignment="1">
      <alignment horizontal="center" vertical="center"/>
    </xf>
    <xf numFmtId="0" fontId="91" fillId="4" borderId="78" xfId="0" applyFont="1" applyFill="1" applyBorder="1" applyAlignment="1">
      <alignment vertical="center" wrapText="1"/>
    </xf>
    <xf numFmtId="4" fontId="83" fillId="4" borderId="78" xfId="0" applyNumberFormat="1" applyFont="1" applyFill="1" applyBorder="1" applyAlignment="1">
      <alignment horizontal="center" vertical="center" wrapText="1"/>
    </xf>
    <xf numFmtId="4" fontId="93" fillId="4" borderId="78" xfId="0" applyNumberFormat="1" applyFont="1" applyFill="1" applyBorder="1" applyAlignment="1">
      <alignment horizontal="center" vertical="center" wrapText="1"/>
    </xf>
    <xf numFmtId="0" fontId="93" fillId="2" borderId="36" xfId="0" applyFont="1" applyFill="1" applyBorder="1" applyAlignment="1">
      <alignment horizontal="center" vertical="center"/>
    </xf>
    <xf numFmtId="0" fontId="91" fillId="0" borderId="71" xfId="0" applyFont="1" applyBorder="1" applyAlignment="1">
      <alignment horizontal="center" vertical="center" wrapText="1"/>
    </xf>
    <xf numFmtId="4" fontId="93" fillId="0" borderId="79" xfId="0" applyNumberFormat="1" applyFont="1" applyBorder="1" applyAlignment="1">
      <alignment horizontal="center" vertical="center" wrapText="1"/>
    </xf>
    <xf numFmtId="4" fontId="89" fillId="0" borderId="72" xfId="0" applyNumberFormat="1" applyFont="1" applyBorder="1" applyAlignment="1">
      <alignment horizontal="center" vertical="center" wrapText="1"/>
    </xf>
    <xf numFmtId="0" fontId="91" fillId="4" borderId="72" xfId="0" applyFont="1" applyFill="1" applyBorder="1" applyAlignment="1">
      <alignment horizontal="left" vertical="center" wrapText="1"/>
    </xf>
    <xf numFmtId="49" fontId="95" fillId="4" borderId="0" xfId="0" applyNumberFormat="1" applyFont="1" applyFill="1" applyAlignment="1">
      <alignment horizontal="left" vertical="center"/>
    </xf>
    <xf numFmtId="0" fontId="91" fillId="93" borderId="72" xfId="0" applyFont="1" applyFill="1" applyBorder="1" applyAlignment="1">
      <alignment horizontal="center" vertical="center" wrapText="1"/>
    </xf>
    <xf numFmtId="4" fontId="91" fillId="93" borderId="36" xfId="0" applyNumberFormat="1" applyFont="1" applyFill="1" applyBorder="1" applyAlignment="1">
      <alignment horizontal="center" vertical="center" wrapText="1"/>
    </xf>
    <xf numFmtId="4" fontId="83" fillId="93" borderId="36" xfId="0" applyNumberFormat="1" applyFont="1" applyFill="1" applyBorder="1" applyAlignment="1">
      <alignment horizontal="center" vertical="center" wrapText="1"/>
    </xf>
    <xf numFmtId="4" fontId="83" fillId="4" borderId="0" xfId="0" applyNumberFormat="1" applyFont="1" applyFill="1" applyAlignment="1">
      <alignment horizontal="center" vertical="center" wrapText="1"/>
    </xf>
    <xf numFmtId="0" fontId="95" fillId="4" borderId="0" xfId="0" applyFont="1" applyFill="1" applyAlignment="1">
      <alignment horizontal="center" vertical="center"/>
    </xf>
    <xf numFmtId="4" fontId="91" fillId="2" borderId="72" xfId="0" applyNumberFormat="1" applyFont="1" applyFill="1" applyBorder="1" applyAlignment="1">
      <alignment horizontal="center" vertical="center" wrapText="1"/>
    </xf>
    <xf numFmtId="49" fontId="95" fillId="0" borderId="0" xfId="0" applyNumberFormat="1" applyFont="1" applyAlignment="1">
      <alignment vertical="center"/>
    </xf>
    <xf numFmtId="0" fontId="95" fillId="0" borderId="0" xfId="0" applyFont="1" applyAlignment="1">
      <alignment vertical="center"/>
    </xf>
    <xf numFmtId="0" fontId="91" fillId="0" borderId="72" xfId="0" applyFont="1" applyBorder="1" applyAlignment="1">
      <alignment vertical="center" wrapText="1"/>
    </xf>
    <xf numFmtId="4" fontId="91" fillId="96" borderId="77" xfId="0" applyNumberFormat="1" applyFont="1" applyFill="1" applyBorder="1" applyAlignment="1">
      <alignment horizontal="center" vertical="center" wrapText="1"/>
    </xf>
    <xf numFmtId="0" fontId="93" fillId="2" borderId="72" xfId="0" applyFont="1" applyFill="1" applyBorder="1" applyAlignment="1">
      <alignment horizontal="left" vertical="center" wrapText="1"/>
    </xf>
    <xf numFmtId="4" fontId="91" fillId="0" borderId="72" xfId="0" applyNumberFormat="1" applyFont="1" applyBorder="1" applyAlignment="1">
      <alignment horizontal="left" vertical="center" wrapText="1"/>
    </xf>
    <xf numFmtId="0" fontId="91" fillId="0" borderId="66" xfId="0" applyFont="1" applyBorder="1" applyAlignment="1">
      <alignment vertical="center" wrapText="1"/>
    </xf>
    <xf numFmtId="0" fontId="91" fillId="0" borderId="75" xfId="0" applyFont="1" applyBorder="1" applyAlignment="1">
      <alignment horizontal="center" vertical="center" wrapText="1"/>
    </xf>
    <xf numFmtId="4" fontId="89" fillId="4" borderId="15" xfId="0" applyNumberFormat="1" applyFont="1" applyFill="1" applyBorder="1" applyAlignment="1">
      <alignment horizontal="center" vertical="center" wrapText="1"/>
    </xf>
    <xf numFmtId="4" fontId="93" fillId="4" borderId="36" xfId="0" applyNumberFormat="1" applyFont="1" applyFill="1" applyBorder="1" applyAlignment="1">
      <alignment vertical="center" wrapText="1"/>
    </xf>
    <xf numFmtId="4" fontId="89" fillId="4" borderId="36" xfId="0" applyNumberFormat="1" applyFont="1" applyFill="1" applyBorder="1" applyAlignment="1">
      <alignment vertical="center" wrapText="1"/>
    </xf>
    <xf numFmtId="4" fontId="91" fillId="93" borderId="72" xfId="0" applyNumberFormat="1" applyFont="1" applyFill="1" applyBorder="1" applyAlignment="1">
      <alignment horizontal="center" vertical="center" wrapText="1"/>
    </xf>
    <xf numFmtId="4" fontId="83" fillId="93" borderId="72" xfId="0" applyNumberFormat="1" applyFont="1" applyFill="1" applyBorder="1" applyAlignment="1">
      <alignment horizontal="center" vertical="center" wrapText="1"/>
    </xf>
    <xf numFmtId="4" fontId="83" fillId="2" borderId="72" xfId="0" applyNumberFormat="1" applyFont="1" applyFill="1" applyBorder="1" applyAlignment="1">
      <alignment horizontal="center" vertical="center" wrapText="1"/>
    </xf>
    <xf numFmtId="3" fontId="91" fillId="4" borderId="36" xfId="0" applyNumberFormat="1" applyFont="1" applyFill="1" applyBorder="1" applyAlignment="1">
      <alignment horizontal="center" vertical="center"/>
    </xf>
    <xf numFmtId="0" fontId="91" fillId="4" borderId="36" xfId="0" applyFont="1" applyFill="1" applyBorder="1" applyAlignment="1">
      <alignment vertical="center" wrapText="1"/>
    </xf>
    <xf numFmtId="3" fontId="91" fillId="4" borderId="72" xfId="0" applyNumberFormat="1" applyFont="1" applyFill="1" applyBorder="1" applyAlignment="1">
      <alignment horizontal="center" vertical="center"/>
    </xf>
    <xf numFmtId="4" fontId="83" fillId="0" borderId="66" xfId="0" applyNumberFormat="1" applyFont="1" applyBorder="1" applyAlignment="1">
      <alignment horizontal="center" vertical="center" wrapText="1"/>
    </xf>
    <xf numFmtId="4" fontId="89" fillId="0" borderId="84" xfId="0" applyNumberFormat="1" applyFont="1" applyBorder="1" applyAlignment="1">
      <alignment horizontal="center" vertical="center" wrapText="1"/>
    </xf>
    <xf numFmtId="0" fontId="91" fillId="4" borderId="36" xfId="0" applyFont="1" applyFill="1" applyBorder="1" applyAlignment="1">
      <alignment horizontal="center" vertical="center"/>
    </xf>
    <xf numFmtId="0" fontId="91" fillId="0" borderId="36" xfId="0" applyFont="1" applyBorder="1" applyAlignment="1">
      <alignment vertical="center" wrapText="1"/>
    </xf>
    <xf numFmtId="4" fontId="89" fillId="0" borderId="36" xfId="0" applyNumberFormat="1" applyFont="1" applyBorder="1" applyAlignment="1">
      <alignment horizontal="center" vertical="center" wrapText="1"/>
    </xf>
    <xf numFmtId="0" fontId="91" fillId="0" borderId="37" xfId="0" applyFont="1" applyBorder="1" applyAlignment="1">
      <alignment horizontal="center" vertical="center" wrapText="1"/>
    </xf>
    <xf numFmtId="4" fontId="89" fillId="0" borderId="15" xfId="0" applyNumberFormat="1" applyFont="1" applyBorder="1" applyAlignment="1">
      <alignment horizontal="center" vertical="center" wrapText="1"/>
    </xf>
    <xf numFmtId="0" fontId="83" fillId="93" borderId="75" xfId="0" applyFont="1" applyFill="1" applyBorder="1" applyAlignment="1">
      <alignment horizontal="center" vertical="center"/>
    </xf>
    <xf numFmtId="0" fontId="86" fillId="93" borderId="0" xfId="0" applyFont="1" applyFill="1" applyAlignment="1">
      <alignment horizontal="center" vertical="center"/>
    </xf>
    <xf numFmtId="0" fontId="86" fillId="93" borderId="0" xfId="0" applyFont="1" applyFill="1" applyAlignment="1">
      <alignment horizontal="left" vertical="center" wrapText="1"/>
    </xf>
    <xf numFmtId="4" fontId="92" fillId="93" borderId="76" xfId="1" applyNumberFormat="1" applyFont="1" applyFill="1" applyBorder="1" applyAlignment="1">
      <alignment horizontal="center" vertical="center"/>
    </xf>
    <xf numFmtId="4" fontId="93" fillId="0" borderId="0" xfId="0" quotePrefix="1" applyNumberFormat="1" applyFont="1" applyAlignment="1">
      <alignment horizontal="center" vertical="center"/>
    </xf>
    <xf numFmtId="0" fontId="83" fillId="93" borderId="37" xfId="0" applyFont="1" applyFill="1" applyBorder="1" applyAlignment="1">
      <alignment horizontal="center" vertical="center"/>
    </xf>
    <xf numFmtId="0" fontId="86" fillId="93" borderId="23" xfId="0" applyFont="1" applyFill="1" applyBorder="1" applyAlignment="1">
      <alignment horizontal="center" vertical="center"/>
    </xf>
    <xf numFmtId="0" fontId="86" fillId="93" borderId="23" xfId="0" applyFont="1" applyFill="1" applyBorder="1" applyAlignment="1">
      <alignment horizontal="left" vertical="center" wrapText="1"/>
    </xf>
    <xf numFmtId="4" fontId="86" fillId="93" borderId="23" xfId="0" applyNumberFormat="1" applyFont="1" applyFill="1" applyBorder="1" applyAlignment="1">
      <alignment horizontal="center" vertical="center"/>
    </xf>
    <xf numFmtId="2" fontId="86" fillId="93" borderId="23" xfId="0" applyNumberFormat="1" applyFont="1" applyFill="1" applyBorder="1" applyAlignment="1">
      <alignment horizontal="center" vertical="center"/>
    </xf>
    <xf numFmtId="4" fontId="86" fillId="93" borderId="70" xfId="1" applyNumberFormat="1" applyFont="1" applyFill="1" applyBorder="1" applyAlignment="1">
      <alignment horizontal="center" vertical="center"/>
    </xf>
    <xf numFmtId="0" fontId="83" fillId="4" borderId="0" xfId="0" applyFont="1" applyFill="1" applyAlignment="1">
      <alignment horizontal="left" vertical="top"/>
    </xf>
    <xf numFmtId="0" fontId="86" fillId="0" borderId="0" xfId="0" applyFont="1" applyAlignment="1">
      <alignment horizontal="left" vertical="center" wrapText="1"/>
    </xf>
    <xf numFmtId="4" fontId="86" fillId="0" borderId="0" xfId="0" applyNumberFormat="1" applyFont="1" applyAlignment="1">
      <alignment horizontal="center" vertical="center"/>
    </xf>
    <xf numFmtId="2" fontId="86" fillId="0" borderId="0" xfId="0" applyNumberFormat="1" applyFont="1" applyAlignment="1">
      <alignment horizontal="center" vertical="center"/>
    </xf>
    <xf numFmtId="4" fontId="86" fillId="0" borderId="0" xfId="1" applyNumberFormat="1" applyFont="1" applyFill="1" applyBorder="1" applyAlignment="1">
      <alignment horizontal="center" vertical="center"/>
    </xf>
    <xf numFmtId="4" fontId="86" fillId="0" borderId="0" xfId="1" applyNumberFormat="1" applyFont="1" applyFill="1" applyAlignment="1">
      <alignment horizontal="center" vertical="center"/>
    </xf>
    <xf numFmtId="0" fontId="91" fillId="0" borderId="1" xfId="0" applyFont="1" applyBorder="1" applyAlignment="1">
      <alignment horizontal="left" vertical="center" wrapText="1"/>
    </xf>
    <xf numFmtId="4" fontId="98" fillId="0" borderId="2" xfId="0" applyNumberFormat="1" applyFont="1" applyBorder="1" applyAlignment="1">
      <alignment horizontal="center" vertical="center"/>
    </xf>
    <xf numFmtId="0" fontId="91" fillId="0" borderId="17" xfId="0" applyFont="1" applyBorder="1" applyAlignment="1">
      <alignment horizontal="left" vertical="center" wrapText="1"/>
    </xf>
    <xf numFmtId="4" fontId="98" fillId="0" borderId="18" xfId="0" applyNumberFormat="1" applyFont="1" applyBorder="1" applyAlignment="1">
      <alignment horizontal="center" vertical="center"/>
    </xf>
    <xf numFmtId="4" fontId="92" fillId="4" borderId="0" xfId="1" applyNumberFormat="1" applyFont="1" applyFill="1" applyBorder="1" applyAlignment="1">
      <alignment horizontal="center" vertical="center"/>
    </xf>
    <xf numFmtId="164" fontId="91" fillId="4" borderId="0" xfId="2" applyNumberFormat="1" applyFont="1" applyFill="1" applyAlignment="1">
      <alignment horizontal="center" vertical="center"/>
    </xf>
    <xf numFmtId="4" fontId="83" fillId="0" borderId="0" xfId="0" applyNumberFormat="1" applyFont="1" applyAlignment="1">
      <alignment horizontal="center" vertical="center"/>
    </xf>
    <xf numFmtId="2" fontId="83" fillId="0" borderId="0" xfId="0" applyNumberFormat="1" applyFont="1" applyAlignment="1">
      <alignment horizontal="center" vertical="center"/>
    </xf>
    <xf numFmtId="4" fontId="83" fillId="0" borderId="0" xfId="1" applyNumberFormat="1" applyFont="1" applyFill="1" applyAlignment="1">
      <alignment horizontal="center" vertical="center"/>
    </xf>
    <xf numFmtId="4" fontId="91" fillId="4" borderId="0" xfId="0" applyNumberFormat="1" applyFont="1" applyFill="1" applyAlignment="1">
      <alignment horizontal="center" vertical="center"/>
    </xf>
    <xf numFmtId="0" fontId="95" fillId="0" borderId="3" xfId="0" applyFont="1" applyBorder="1" applyAlignment="1">
      <alignment horizontal="left" vertical="center" wrapText="1"/>
    </xf>
    <xf numFmtId="4" fontId="98" fillId="0" borderId="4" xfId="0" applyNumberFormat="1" applyFont="1" applyBorder="1" applyAlignment="1">
      <alignment horizontal="center" vertical="center"/>
    </xf>
    <xf numFmtId="4" fontId="91" fillId="0" borderId="0" xfId="0" applyNumberFormat="1" applyFont="1" applyAlignment="1">
      <alignment horizontal="center" vertical="center"/>
    </xf>
    <xf numFmtId="0" fontId="91" fillId="0" borderId="0" xfId="0" applyFont="1" applyAlignment="1">
      <alignment horizontal="left" vertical="center" wrapText="1"/>
    </xf>
    <xf numFmtId="2" fontId="91" fillId="0" borderId="0" xfId="0" applyNumberFormat="1" applyFont="1" applyAlignment="1">
      <alignment horizontal="center" vertical="center"/>
    </xf>
    <xf numFmtId="4" fontId="91" fillId="0" borderId="0" xfId="1" applyNumberFormat="1" applyFont="1" applyFill="1" applyAlignment="1">
      <alignment horizontal="center" vertical="center"/>
    </xf>
    <xf numFmtId="0" fontId="4" fillId="0" borderId="72" xfId="0" applyFont="1" applyBorder="1" applyAlignment="1">
      <alignment horizontal="left" vertical="center" wrapText="1"/>
    </xf>
    <xf numFmtId="0" fontId="4" fillId="0" borderId="72" xfId="0" applyFont="1" applyBorder="1" applyAlignment="1">
      <alignment horizontal="center" vertical="center"/>
    </xf>
    <xf numFmtId="2" fontId="4" fillId="0" borderId="72" xfId="0" applyNumberFormat="1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left" vertical="center" wrapText="1"/>
    </xf>
    <xf numFmtId="0" fontId="3" fillId="0" borderId="72" xfId="0" applyFont="1" applyBorder="1" applyAlignment="1">
      <alignment horizontal="center" vertical="center"/>
    </xf>
    <xf numFmtId="2" fontId="3" fillId="0" borderId="72" xfId="0" applyNumberFormat="1" applyFont="1" applyBorder="1" applyAlignment="1">
      <alignment horizontal="center" vertical="center"/>
    </xf>
    <xf numFmtId="0" fontId="4" fillId="2" borderId="72" xfId="0" applyFont="1" applyFill="1" applyBorder="1" applyAlignment="1">
      <alignment horizontal="left" vertical="center" wrapText="1"/>
    </xf>
    <xf numFmtId="0" fontId="4" fillId="2" borderId="72" xfId="0" applyFont="1" applyFill="1" applyBorder="1" applyAlignment="1">
      <alignment horizontal="center" vertical="center"/>
    </xf>
    <xf numFmtId="2" fontId="4" fillId="2" borderId="72" xfId="0" applyNumberFormat="1" applyFont="1" applyFill="1" applyBorder="1" applyAlignment="1">
      <alignment horizontal="center" vertical="center"/>
    </xf>
    <xf numFmtId="4" fontId="93" fillId="3" borderId="78" xfId="0" applyNumberFormat="1" applyFont="1" applyFill="1" applyBorder="1" applyAlignment="1">
      <alignment horizontal="center" vertical="center" wrapText="1"/>
    </xf>
    <xf numFmtId="4" fontId="89" fillId="3" borderId="78" xfId="0" applyNumberFormat="1" applyFont="1" applyFill="1" applyBorder="1" applyAlignment="1">
      <alignment horizontal="center" vertical="center" wrapText="1"/>
    </xf>
    <xf numFmtId="0" fontId="91" fillId="0" borderId="78" xfId="0" applyFont="1" applyBorder="1" applyAlignment="1">
      <alignment vertical="center" wrapText="1"/>
    </xf>
    <xf numFmtId="4" fontId="67" fillId="37" borderId="72" xfId="0" applyNumberFormat="1" applyFont="1" applyFill="1" applyBorder="1" applyAlignment="1">
      <alignment horizontal="center" vertical="center"/>
    </xf>
    <xf numFmtId="10" fontId="77" fillId="0" borderId="72" xfId="2" applyNumberFormat="1" applyFont="1" applyFill="1" applyBorder="1" applyAlignment="1">
      <alignment horizontal="center" vertical="center"/>
    </xf>
    <xf numFmtId="4" fontId="68" fillId="0" borderId="72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right" vertical="center"/>
    </xf>
    <xf numFmtId="2" fontId="3" fillId="0" borderId="20" xfId="0" applyNumberFormat="1" applyFont="1" applyBorder="1" applyAlignment="1">
      <alignment horizontal="right" vertical="center"/>
    </xf>
    <xf numFmtId="2" fontId="3" fillId="0" borderId="21" xfId="0" applyNumberFormat="1" applyFont="1" applyBorder="1" applyAlignment="1">
      <alignment horizontal="right" vertical="center"/>
    </xf>
    <xf numFmtId="2" fontId="3" fillId="0" borderId="5" xfId="0" applyNumberFormat="1" applyFont="1" applyBorder="1" applyAlignment="1">
      <alignment horizontal="right" vertical="center"/>
    </xf>
    <xf numFmtId="2" fontId="3" fillId="0" borderId="6" xfId="0" applyNumberFormat="1" applyFont="1" applyBorder="1" applyAlignment="1">
      <alignment horizontal="right" vertical="center"/>
    </xf>
    <xf numFmtId="2" fontId="3" fillId="0" borderId="8" xfId="0" applyNumberFormat="1" applyFont="1" applyBorder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2" fontId="3" fillId="0" borderId="10" xfId="0" applyNumberFormat="1" applyFont="1" applyBorder="1" applyAlignment="1">
      <alignment horizontal="right" vertical="center"/>
    </xf>
    <xf numFmtId="2" fontId="3" fillId="0" borderId="11" xfId="0" applyNumberFormat="1" applyFont="1" applyBorder="1" applyAlignment="1">
      <alignment horizontal="right" vertical="center"/>
    </xf>
    <xf numFmtId="2" fontId="83" fillId="2" borderId="40" xfId="0" applyNumberFormat="1" applyFont="1" applyFill="1" applyBorder="1" applyAlignment="1">
      <alignment horizontal="center" vertical="center" wrapText="1"/>
    </xf>
    <xf numFmtId="2" fontId="83" fillId="2" borderId="80" xfId="0" applyNumberFormat="1" applyFont="1" applyFill="1" applyBorder="1" applyAlignment="1">
      <alignment horizontal="center" vertical="center" wrapText="1"/>
    </xf>
    <xf numFmtId="2" fontId="83" fillId="2" borderId="41" xfId="0" applyNumberFormat="1" applyFont="1" applyFill="1" applyBorder="1" applyAlignment="1">
      <alignment horizontal="center" vertical="center"/>
    </xf>
    <xf numFmtId="2" fontId="83" fillId="2" borderId="22" xfId="0" applyNumberFormat="1" applyFont="1" applyFill="1" applyBorder="1" applyAlignment="1">
      <alignment horizontal="center" vertical="center"/>
    </xf>
    <xf numFmtId="0" fontId="89" fillId="4" borderId="71" xfId="0" applyFont="1" applyFill="1" applyBorder="1" applyAlignment="1">
      <alignment horizontal="left" vertical="top" wrapText="1"/>
    </xf>
    <xf numFmtId="0" fontId="89" fillId="4" borderId="74" xfId="0" applyFont="1" applyFill="1" applyBorder="1" applyAlignment="1">
      <alignment horizontal="left" vertical="top" wrapText="1"/>
    </xf>
    <xf numFmtId="0" fontId="89" fillId="4" borderId="69" xfId="0" applyFont="1" applyFill="1" applyBorder="1" applyAlignment="1">
      <alignment horizontal="left" vertical="top" wrapText="1"/>
    </xf>
    <xf numFmtId="0" fontId="89" fillId="4" borderId="37" xfId="0" applyFont="1" applyFill="1" applyBorder="1" applyAlignment="1">
      <alignment horizontal="left" vertical="top" wrapText="1"/>
    </xf>
    <xf numFmtId="0" fontId="89" fillId="4" borderId="23" xfId="0" applyFont="1" applyFill="1" applyBorder="1" applyAlignment="1">
      <alignment horizontal="left" vertical="top" wrapText="1"/>
    </xf>
    <xf numFmtId="0" fontId="89" fillId="4" borderId="70" xfId="0" applyFont="1" applyFill="1" applyBorder="1" applyAlignment="1">
      <alignment horizontal="left" vertical="top" wrapText="1"/>
    </xf>
    <xf numFmtId="2" fontId="92" fillId="93" borderId="0" xfId="0" applyNumberFormat="1" applyFont="1" applyFill="1" applyAlignment="1">
      <alignment horizontal="right" vertical="center"/>
    </xf>
    <xf numFmtId="2" fontId="92" fillId="93" borderId="76" xfId="0" applyNumberFormat="1" applyFont="1" applyFill="1" applyBorder="1" applyAlignment="1">
      <alignment horizontal="right" vertical="center"/>
    </xf>
    <xf numFmtId="2" fontId="83" fillId="2" borderId="19" xfId="0" applyNumberFormat="1" applyFont="1" applyFill="1" applyBorder="1" applyAlignment="1">
      <alignment horizontal="center" vertical="center"/>
    </xf>
    <xf numFmtId="2" fontId="83" fillId="2" borderId="21" xfId="0" applyNumberFormat="1" applyFont="1" applyFill="1" applyBorder="1" applyAlignment="1">
      <alignment horizontal="center" vertical="center"/>
    </xf>
    <xf numFmtId="4" fontId="97" fillId="2" borderId="13" xfId="0" applyNumberFormat="1" applyFont="1" applyFill="1" applyBorder="1" applyAlignment="1">
      <alignment horizontal="center" vertical="center" wrapText="1"/>
    </xf>
    <xf numFmtId="4" fontId="97" fillId="2" borderId="14" xfId="0" applyNumberFormat="1" applyFont="1" applyFill="1" applyBorder="1" applyAlignment="1">
      <alignment horizontal="center" vertical="center" wrapText="1"/>
    </xf>
    <xf numFmtId="4" fontId="93" fillId="2" borderId="5" xfId="0" applyNumberFormat="1" applyFont="1" applyFill="1" applyBorder="1" applyAlignment="1">
      <alignment horizontal="center" vertical="center" wrapText="1"/>
    </xf>
    <xf numFmtId="4" fontId="93" fillId="2" borderId="6" xfId="0" applyNumberFormat="1" applyFont="1" applyFill="1" applyBorder="1" applyAlignment="1">
      <alignment horizontal="center" vertical="center" wrapText="1"/>
    </xf>
    <xf numFmtId="4" fontId="93" fillId="2" borderId="81" xfId="0" applyNumberFormat="1" applyFont="1" applyFill="1" applyBorder="1" applyAlignment="1">
      <alignment horizontal="center" vertical="center" wrapText="1"/>
    </xf>
    <xf numFmtId="4" fontId="93" fillId="2" borderId="13" xfId="0" applyNumberFormat="1" applyFont="1" applyFill="1" applyBorder="1" applyAlignment="1">
      <alignment horizontal="center" vertical="center" wrapText="1"/>
    </xf>
    <xf numFmtId="4" fontId="93" fillId="2" borderId="14" xfId="0" applyNumberFormat="1" applyFont="1" applyFill="1" applyBorder="1" applyAlignment="1">
      <alignment horizontal="center" vertical="center" wrapText="1"/>
    </xf>
    <xf numFmtId="4" fontId="93" fillId="2" borderId="38" xfId="0" applyNumberFormat="1" applyFont="1" applyFill="1" applyBorder="1" applyAlignment="1">
      <alignment horizontal="center" vertical="center" wrapText="1"/>
    </xf>
    <xf numFmtId="4" fontId="93" fillId="2" borderId="68" xfId="0" applyNumberFormat="1" applyFont="1" applyFill="1" applyBorder="1" applyAlignment="1">
      <alignment horizontal="center" vertical="center" wrapText="1"/>
    </xf>
    <xf numFmtId="4" fontId="93" fillId="2" borderId="82" xfId="0" applyNumberFormat="1" applyFont="1" applyFill="1" applyBorder="1" applyAlignment="1">
      <alignment horizontal="center" vertical="center" wrapText="1"/>
    </xf>
    <xf numFmtId="4" fontId="93" fillId="2" borderId="83" xfId="0" applyNumberFormat="1" applyFont="1" applyFill="1" applyBorder="1" applyAlignment="1">
      <alignment horizontal="center" vertical="center" wrapText="1"/>
    </xf>
    <xf numFmtId="2" fontId="92" fillId="93" borderId="74" xfId="0" applyNumberFormat="1" applyFont="1" applyFill="1" applyBorder="1" applyAlignment="1">
      <alignment horizontal="right" vertical="center"/>
    </xf>
    <xf numFmtId="2" fontId="92" fillId="93" borderId="69" xfId="0" applyNumberFormat="1" applyFont="1" applyFill="1" applyBorder="1" applyAlignment="1">
      <alignment horizontal="right" vertical="center"/>
    </xf>
    <xf numFmtId="0" fontId="73" fillId="4" borderId="0" xfId="0" applyFont="1" applyFill="1" applyAlignment="1">
      <alignment horizontal="center"/>
    </xf>
    <xf numFmtId="0" fontId="76" fillId="0" borderId="19" xfId="0" applyFont="1" applyBorder="1" applyAlignment="1">
      <alignment horizontal="left"/>
    </xf>
    <xf numFmtId="0" fontId="76" fillId="0" borderId="21" xfId="0" applyFont="1" applyBorder="1" applyAlignment="1">
      <alignment horizontal="left"/>
    </xf>
    <xf numFmtId="0" fontId="76" fillId="0" borderId="40" xfId="0" applyFont="1" applyBorder="1" applyAlignment="1">
      <alignment horizontal="left" vertical="center"/>
    </xf>
    <xf numFmtId="0" fontId="76" fillId="0" borderId="62" xfId="0" applyFont="1" applyBorder="1" applyAlignment="1">
      <alignment horizontal="left" vertical="center"/>
    </xf>
    <xf numFmtId="0" fontId="76" fillId="0" borderId="41" xfId="0" applyFont="1" applyBorder="1" applyAlignment="1">
      <alignment horizontal="left"/>
    </xf>
    <xf numFmtId="0" fontId="76" fillId="0" borderId="22" xfId="0" applyFont="1" applyBorder="1" applyAlignment="1">
      <alignment horizontal="left"/>
    </xf>
  </cellXfs>
  <cellStyles count="2105">
    <cellStyle name="12" xfId="7"/>
    <cellStyle name="12 1" xfId="8"/>
    <cellStyle name="20% - Ênfase1 1" xfId="9"/>
    <cellStyle name="20% - Ênfase1 10" xfId="10"/>
    <cellStyle name="20% - Ênfase1 10 2" xfId="11"/>
    <cellStyle name="20% - Ênfase1 11" xfId="12"/>
    <cellStyle name="20% - Ênfase1 11 2" xfId="13"/>
    <cellStyle name="20% - Ênfase1 12" xfId="14"/>
    <cellStyle name="20% - Ênfase1 12 2" xfId="15"/>
    <cellStyle name="20% - Ênfase1 13" xfId="16"/>
    <cellStyle name="20% - Ênfase1 13 2" xfId="17"/>
    <cellStyle name="20% - Ênfase1 14 2" xfId="18"/>
    <cellStyle name="20% - Ênfase1 15 2" xfId="19"/>
    <cellStyle name="20% - Ênfase1 16 2" xfId="20"/>
    <cellStyle name="20% - Ênfase1 17 2" xfId="21"/>
    <cellStyle name="20% - Ênfase1 2" xfId="22"/>
    <cellStyle name="20% - Ênfase1 2 2" xfId="23"/>
    <cellStyle name="20% - Ênfase1 2 2 2" xfId="24"/>
    <cellStyle name="20% - Ênfase1 2 2 3" xfId="25"/>
    <cellStyle name="20% - Ênfase1 2 2 4" xfId="26"/>
    <cellStyle name="20% - Ênfase1 2 3" xfId="27"/>
    <cellStyle name="20% - Ênfase1 2 4" xfId="28"/>
    <cellStyle name="20% - Ênfase1 3" xfId="29"/>
    <cellStyle name="20% - Ênfase1 3 2" xfId="30"/>
    <cellStyle name="20% - Ênfase1 3 2 2" xfId="31"/>
    <cellStyle name="20% - Ênfase1 3 2 3" xfId="32"/>
    <cellStyle name="20% - Ênfase1 3 2 4" xfId="33"/>
    <cellStyle name="20% - Ênfase1 3 3" xfId="34"/>
    <cellStyle name="20% - Ênfase1 3 4" xfId="35"/>
    <cellStyle name="20% - Ênfase1 4" xfId="36"/>
    <cellStyle name="20% - Ênfase1 4 2" xfId="37"/>
    <cellStyle name="20% - Ênfase1 4 3" xfId="38"/>
    <cellStyle name="20% - Ênfase1 4 4" xfId="39"/>
    <cellStyle name="20% - Ênfase1 4 5" xfId="40"/>
    <cellStyle name="20% - Ênfase1 5" xfId="41"/>
    <cellStyle name="20% - Ênfase1 5 2" xfId="42"/>
    <cellStyle name="20% - Ênfase1 5 3" xfId="43"/>
    <cellStyle name="20% - Ênfase1 5 4" xfId="44"/>
    <cellStyle name="20% - Ênfase1 6" xfId="45"/>
    <cellStyle name="20% - Ênfase1 6 2" xfId="46"/>
    <cellStyle name="20% - Ênfase1 7" xfId="47"/>
    <cellStyle name="20% - Ênfase1 7 2" xfId="48"/>
    <cellStyle name="20% - Ênfase1 8" xfId="49"/>
    <cellStyle name="20% - Ênfase1 8 2" xfId="50"/>
    <cellStyle name="20% - Ênfase1 9" xfId="51"/>
    <cellStyle name="20% - Ênfase1 9 2" xfId="52"/>
    <cellStyle name="20% - Ênfase2 1" xfId="53"/>
    <cellStyle name="20% - Ênfase2 10" xfId="54"/>
    <cellStyle name="20% - Ênfase2 10 2" xfId="55"/>
    <cellStyle name="20% - Ênfase2 11" xfId="56"/>
    <cellStyle name="20% - Ênfase2 11 2" xfId="57"/>
    <cellStyle name="20% - Ênfase2 12" xfId="58"/>
    <cellStyle name="20% - Ênfase2 12 2" xfId="59"/>
    <cellStyle name="20% - Ênfase2 13" xfId="60"/>
    <cellStyle name="20% - Ênfase2 13 2" xfId="61"/>
    <cellStyle name="20% - Ênfase2 14 2" xfId="62"/>
    <cellStyle name="20% - Ênfase2 15 2" xfId="63"/>
    <cellStyle name="20% - Ênfase2 16 2" xfId="64"/>
    <cellStyle name="20% - Ênfase2 17 2" xfId="65"/>
    <cellStyle name="20% - Ênfase2 2" xfId="66"/>
    <cellStyle name="20% - Ênfase2 2 2" xfId="67"/>
    <cellStyle name="20% - Ênfase2 2 2 2" xfId="68"/>
    <cellStyle name="20% - Ênfase2 2 2 3" xfId="69"/>
    <cellStyle name="20% - Ênfase2 2 2 4" xfId="70"/>
    <cellStyle name="20% - Ênfase2 2 3" xfId="71"/>
    <cellStyle name="20% - Ênfase2 2 4" xfId="72"/>
    <cellStyle name="20% - Ênfase2 3" xfId="73"/>
    <cellStyle name="20% - Ênfase2 3 2" xfId="74"/>
    <cellStyle name="20% - Ênfase2 3 2 2" xfId="75"/>
    <cellStyle name="20% - Ênfase2 3 2 3" xfId="76"/>
    <cellStyle name="20% - Ênfase2 3 2 4" xfId="77"/>
    <cellStyle name="20% - Ênfase2 3 3" xfId="78"/>
    <cellStyle name="20% - Ênfase2 3 4" xfId="79"/>
    <cellStyle name="20% - Ênfase2 4" xfId="80"/>
    <cellStyle name="20% - Ênfase2 4 2" xfId="81"/>
    <cellStyle name="20% - Ênfase2 4 3" xfId="82"/>
    <cellStyle name="20% - Ênfase2 4 4" xfId="83"/>
    <cellStyle name="20% - Ênfase2 4 5" xfId="84"/>
    <cellStyle name="20% - Ênfase2 5" xfId="85"/>
    <cellStyle name="20% - Ênfase2 5 2" xfId="86"/>
    <cellStyle name="20% - Ênfase2 5 3" xfId="87"/>
    <cellStyle name="20% - Ênfase2 5 4" xfId="88"/>
    <cellStyle name="20% - Ênfase2 6" xfId="89"/>
    <cellStyle name="20% - Ênfase2 6 2" xfId="90"/>
    <cellStyle name="20% - Ênfase2 7" xfId="91"/>
    <cellStyle name="20% - Ênfase2 7 2" xfId="92"/>
    <cellStyle name="20% - Ênfase2 8" xfId="93"/>
    <cellStyle name="20% - Ênfase2 8 2" xfId="94"/>
    <cellStyle name="20% - Ênfase2 9" xfId="95"/>
    <cellStyle name="20% - Ênfase2 9 2" xfId="96"/>
    <cellStyle name="20% - Ênfase3 1" xfId="97"/>
    <cellStyle name="20% - Ênfase3 10" xfId="98"/>
    <cellStyle name="20% - Ênfase3 10 2" xfId="99"/>
    <cellStyle name="20% - Ênfase3 11" xfId="100"/>
    <cellStyle name="20% - Ênfase3 11 2" xfId="101"/>
    <cellStyle name="20% - Ênfase3 12" xfId="102"/>
    <cellStyle name="20% - Ênfase3 12 2" xfId="103"/>
    <cellStyle name="20% - Ênfase3 13" xfId="104"/>
    <cellStyle name="20% - Ênfase3 13 2" xfId="105"/>
    <cellStyle name="20% - Ênfase3 14 2" xfId="106"/>
    <cellStyle name="20% - Ênfase3 15 2" xfId="107"/>
    <cellStyle name="20% - Ênfase3 16 2" xfId="108"/>
    <cellStyle name="20% - Ênfase3 17 2" xfId="109"/>
    <cellStyle name="20% - Ênfase3 2" xfId="110"/>
    <cellStyle name="20% - Ênfase3 2 2" xfId="111"/>
    <cellStyle name="20% - Ênfase3 2 2 2" xfId="112"/>
    <cellStyle name="20% - Ênfase3 2 2 3" xfId="113"/>
    <cellStyle name="20% - Ênfase3 2 2 4" xfId="114"/>
    <cellStyle name="20% - Ênfase3 2 3" xfId="115"/>
    <cellStyle name="20% - Ênfase3 2 4" xfId="116"/>
    <cellStyle name="20% - Ênfase3 3" xfId="117"/>
    <cellStyle name="20% - Ênfase3 3 2" xfId="118"/>
    <cellStyle name="20% - Ênfase3 3 2 2" xfId="119"/>
    <cellStyle name="20% - Ênfase3 3 2 3" xfId="120"/>
    <cellStyle name="20% - Ênfase3 3 2 4" xfId="121"/>
    <cellStyle name="20% - Ênfase3 3 3" xfId="122"/>
    <cellStyle name="20% - Ênfase3 3 4" xfId="123"/>
    <cellStyle name="20% - Ênfase3 4" xfId="124"/>
    <cellStyle name="20% - Ênfase3 4 2" xfId="125"/>
    <cellStyle name="20% - Ênfase3 4 3" xfId="126"/>
    <cellStyle name="20% - Ênfase3 4 4" xfId="127"/>
    <cellStyle name="20% - Ênfase3 4 5" xfId="128"/>
    <cellStyle name="20% - Ênfase3 5" xfId="129"/>
    <cellStyle name="20% - Ênfase3 5 2" xfId="130"/>
    <cellStyle name="20% - Ênfase3 5 3" xfId="131"/>
    <cellStyle name="20% - Ênfase3 5 4" xfId="132"/>
    <cellStyle name="20% - Ênfase3 6" xfId="133"/>
    <cellStyle name="20% - Ênfase3 6 2" xfId="134"/>
    <cellStyle name="20% - Ênfase3 7" xfId="135"/>
    <cellStyle name="20% - Ênfase3 7 2" xfId="136"/>
    <cellStyle name="20% - Ênfase3 8" xfId="137"/>
    <cellStyle name="20% - Ênfase3 8 2" xfId="138"/>
    <cellStyle name="20% - Ênfase3 9" xfId="139"/>
    <cellStyle name="20% - Ênfase3 9 2" xfId="140"/>
    <cellStyle name="20% - Ênfase4 1" xfId="141"/>
    <cellStyle name="20% - Ênfase4 10" xfId="142"/>
    <cellStyle name="20% - Ênfase4 10 2" xfId="143"/>
    <cellStyle name="20% - Ênfase4 11" xfId="144"/>
    <cellStyle name="20% - Ênfase4 11 2" xfId="145"/>
    <cellStyle name="20% - Ênfase4 12" xfId="146"/>
    <cellStyle name="20% - Ênfase4 12 2" xfId="147"/>
    <cellStyle name="20% - Ênfase4 13" xfId="148"/>
    <cellStyle name="20% - Ênfase4 13 2" xfId="149"/>
    <cellStyle name="20% - Ênfase4 14 2" xfId="150"/>
    <cellStyle name="20% - Ênfase4 15 2" xfId="151"/>
    <cellStyle name="20% - Ênfase4 16 2" xfId="152"/>
    <cellStyle name="20% - Ênfase4 17 2" xfId="153"/>
    <cellStyle name="20% - Ênfase4 2" xfId="154"/>
    <cellStyle name="20% - Ênfase4 2 2" xfId="155"/>
    <cellStyle name="20% - Ênfase4 2 2 2" xfId="156"/>
    <cellStyle name="20% - Ênfase4 2 2 3" xfId="157"/>
    <cellStyle name="20% - Ênfase4 2 2 4" xfId="158"/>
    <cellStyle name="20% - Ênfase4 2 3" xfId="159"/>
    <cellStyle name="20% - Ênfase4 2 4" xfId="160"/>
    <cellStyle name="20% - Ênfase4 3" xfId="161"/>
    <cellStyle name="20% - Ênfase4 3 2" xfId="162"/>
    <cellStyle name="20% - Ênfase4 3 2 2" xfId="163"/>
    <cellStyle name="20% - Ênfase4 3 2 3" xfId="164"/>
    <cellStyle name="20% - Ênfase4 3 2 4" xfId="165"/>
    <cellStyle name="20% - Ênfase4 3 3" xfId="166"/>
    <cellStyle name="20% - Ênfase4 3 4" xfId="167"/>
    <cellStyle name="20% - Ênfase4 4" xfId="168"/>
    <cellStyle name="20% - Ênfase4 4 2" xfId="169"/>
    <cellStyle name="20% - Ênfase4 4 3" xfId="170"/>
    <cellStyle name="20% - Ênfase4 4 4" xfId="171"/>
    <cellStyle name="20% - Ênfase4 4 5" xfId="172"/>
    <cellStyle name="20% - Ênfase4 5" xfId="173"/>
    <cellStyle name="20% - Ênfase4 5 2" xfId="174"/>
    <cellStyle name="20% - Ênfase4 5 3" xfId="175"/>
    <cellStyle name="20% - Ênfase4 5 4" xfId="176"/>
    <cellStyle name="20% - Ênfase4 6" xfId="177"/>
    <cellStyle name="20% - Ênfase4 6 2" xfId="178"/>
    <cellStyle name="20% - Ênfase4 7" xfId="179"/>
    <cellStyle name="20% - Ênfase4 7 2" xfId="180"/>
    <cellStyle name="20% - Ênfase4 8" xfId="181"/>
    <cellStyle name="20% - Ênfase4 8 2" xfId="182"/>
    <cellStyle name="20% - Ênfase4 9" xfId="183"/>
    <cellStyle name="20% - Ênfase4 9 2" xfId="184"/>
    <cellStyle name="20% - Ênfase5 1" xfId="185"/>
    <cellStyle name="20% - Ênfase5 10" xfId="186"/>
    <cellStyle name="20% - Ênfase5 10 2" xfId="187"/>
    <cellStyle name="20% - Ênfase5 11" xfId="188"/>
    <cellStyle name="20% - Ênfase5 11 2" xfId="189"/>
    <cellStyle name="20% - Ênfase5 12" xfId="190"/>
    <cellStyle name="20% - Ênfase5 12 2" xfId="191"/>
    <cellStyle name="20% - Ênfase5 13" xfId="192"/>
    <cellStyle name="20% - Ênfase5 13 2" xfId="193"/>
    <cellStyle name="20% - Ênfase5 14 2" xfId="194"/>
    <cellStyle name="20% - Ênfase5 15 2" xfId="195"/>
    <cellStyle name="20% - Ênfase5 16 2" xfId="196"/>
    <cellStyle name="20% - Ênfase5 17 2" xfId="197"/>
    <cellStyle name="20% - Ênfase5 2" xfId="198"/>
    <cellStyle name="20% - Ênfase5 2 2" xfId="199"/>
    <cellStyle name="20% - Ênfase5 2 2 2" xfId="200"/>
    <cellStyle name="20% - Ênfase5 2 2 3" xfId="201"/>
    <cellStyle name="20% - Ênfase5 2 3" xfId="202"/>
    <cellStyle name="20% - Ênfase5 3" xfId="203"/>
    <cellStyle name="20% - Ênfase5 3 2" xfId="204"/>
    <cellStyle name="20% - Ênfase5 3 2 2" xfId="205"/>
    <cellStyle name="20% - Ênfase5 3 2 3" xfId="206"/>
    <cellStyle name="20% - Ênfase5 3 3" xfId="207"/>
    <cellStyle name="20% - Ênfase5 4" xfId="208"/>
    <cellStyle name="20% - Ênfase5 4 2" xfId="209"/>
    <cellStyle name="20% - Ênfase5 4 3" xfId="210"/>
    <cellStyle name="20% - Ênfase5 4 4" xfId="211"/>
    <cellStyle name="20% - Ênfase5 5" xfId="212"/>
    <cellStyle name="20% - Ênfase5 5 2" xfId="213"/>
    <cellStyle name="20% - Ênfase5 5 3" xfId="214"/>
    <cellStyle name="20% - Ênfase5 6" xfId="215"/>
    <cellStyle name="20% - Ênfase5 6 2" xfId="216"/>
    <cellStyle name="20% - Ênfase5 7" xfId="217"/>
    <cellStyle name="20% - Ênfase5 7 2" xfId="218"/>
    <cellStyle name="20% - Ênfase5 8" xfId="219"/>
    <cellStyle name="20% - Ênfase5 8 2" xfId="220"/>
    <cellStyle name="20% - Ênfase5 9" xfId="221"/>
    <cellStyle name="20% - Ênfase5 9 2" xfId="222"/>
    <cellStyle name="20% - Ênfase6 1" xfId="223"/>
    <cellStyle name="20% - Ênfase6 10" xfId="224"/>
    <cellStyle name="20% - Ênfase6 10 2" xfId="225"/>
    <cellStyle name="20% - Ênfase6 11" xfId="226"/>
    <cellStyle name="20% - Ênfase6 11 2" xfId="227"/>
    <cellStyle name="20% - Ênfase6 12" xfId="228"/>
    <cellStyle name="20% - Ênfase6 12 2" xfId="229"/>
    <cellStyle name="20% - Ênfase6 13" xfId="230"/>
    <cellStyle name="20% - Ênfase6 13 2" xfId="231"/>
    <cellStyle name="20% - Ênfase6 14 2" xfId="232"/>
    <cellStyle name="20% - Ênfase6 15 2" xfId="233"/>
    <cellStyle name="20% - Ênfase6 16 2" xfId="234"/>
    <cellStyle name="20% - Ênfase6 17 2" xfId="235"/>
    <cellStyle name="20% - Ênfase6 2" xfId="236"/>
    <cellStyle name="20% - Ênfase6 2 2" xfId="237"/>
    <cellStyle name="20% - Ênfase6 2 2 2" xfId="238"/>
    <cellStyle name="20% - Ênfase6 2 2 3" xfId="239"/>
    <cellStyle name="20% - Ênfase6 2 3" xfId="240"/>
    <cellStyle name="20% - Ênfase6 3" xfId="241"/>
    <cellStyle name="20% - Ênfase6 3 2" xfId="242"/>
    <cellStyle name="20% - Ênfase6 3 2 2" xfId="243"/>
    <cellStyle name="20% - Ênfase6 3 2 3" xfId="244"/>
    <cellStyle name="20% - Ênfase6 3 3" xfId="245"/>
    <cellStyle name="20% - Ênfase6 4" xfId="246"/>
    <cellStyle name="20% - Ênfase6 4 2" xfId="247"/>
    <cellStyle name="20% - Ênfase6 4 3" xfId="248"/>
    <cellStyle name="20% - Ênfase6 4 4" xfId="249"/>
    <cellStyle name="20% - Ênfase6 5" xfId="250"/>
    <cellStyle name="20% - Ênfase6 5 2" xfId="251"/>
    <cellStyle name="20% - Ênfase6 5 3" xfId="252"/>
    <cellStyle name="20% - Ênfase6 6" xfId="253"/>
    <cellStyle name="20% - Ênfase6 6 2" xfId="254"/>
    <cellStyle name="20% - Ênfase6 7" xfId="255"/>
    <cellStyle name="20% - Ênfase6 7 2" xfId="256"/>
    <cellStyle name="20% - Ênfase6 8" xfId="257"/>
    <cellStyle name="20% - Ênfase6 8 2" xfId="258"/>
    <cellStyle name="20% - Ênfase6 9" xfId="259"/>
    <cellStyle name="20% - Ênfase6 9 2" xfId="260"/>
    <cellStyle name="40% - Ênfase1 1" xfId="261"/>
    <cellStyle name="40% - Ênfase1 10" xfId="262"/>
    <cellStyle name="40% - Ênfase1 10 2" xfId="263"/>
    <cellStyle name="40% - Ênfase1 11" xfId="264"/>
    <cellStyle name="40% - Ênfase1 11 2" xfId="265"/>
    <cellStyle name="40% - Ênfase1 12" xfId="266"/>
    <cellStyle name="40% - Ênfase1 12 2" xfId="267"/>
    <cellStyle name="40% - Ênfase1 13" xfId="268"/>
    <cellStyle name="40% - Ênfase1 13 2" xfId="269"/>
    <cellStyle name="40% - Ênfase1 14 2" xfId="270"/>
    <cellStyle name="40% - Ênfase1 15 2" xfId="271"/>
    <cellStyle name="40% - Ênfase1 16 2" xfId="272"/>
    <cellStyle name="40% - Ênfase1 17 2" xfId="273"/>
    <cellStyle name="40% - Ênfase1 2" xfId="274"/>
    <cellStyle name="40% - Ênfase1 2 2" xfId="275"/>
    <cellStyle name="40% - Ênfase1 2 2 2" xfId="276"/>
    <cellStyle name="40% - Ênfase1 2 2 3" xfId="277"/>
    <cellStyle name="40% - Ênfase1 2 3" xfId="278"/>
    <cellStyle name="40% - Ênfase1 3" xfId="279"/>
    <cellStyle name="40% - Ênfase1 3 2" xfId="280"/>
    <cellStyle name="40% - Ênfase1 3 2 2" xfId="281"/>
    <cellStyle name="40% - Ênfase1 3 2 3" xfId="282"/>
    <cellStyle name="40% - Ênfase1 3 3" xfId="283"/>
    <cellStyle name="40% - Ênfase1 4" xfId="284"/>
    <cellStyle name="40% - Ênfase1 4 2" xfId="285"/>
    <cellStyle name="40% - Ênfase1 4 3" xfId="286"/>
    <cellStyle name="40% - Ênfase1 4 4" xfId="287"/>
    <cellStyle name="40% - Ênfase1 5" xfId="288"/>
    <cellStyle name="40% - Ênfase1 5 2" xfId="289"/>
    <cellStyle name="40% - Ênfase1 5 3" xfId="290"/>
    <cellStyle name="40% - Ênfase1 6" xfId="291"/>
    <cellStyle name="40% - Ênfase1 6 2" xfId="292"/>
    <cellStyle name="40% - Ênfase1 7" xfId="293"/>
    <cellStyle name="40% - Ênfase1 7 2" xfId="294"/>
    <cellStyle name="40% - Ênfase1 8" xfId="295"/>
    <cellStyle name="40% - Ênfase1 8 2" xfId="296"/>
    <cellStyle name="40% - Ênfase1 9" xfId="297"/>
    <cellStyle name="40% - Ênfase1 9 2" xfId="298"/>
    <cellStyle name="40% - Ênfase2 1" xfId="299"/>
    <cellStyle name="40% - Ênfase2 10" xfId="300"/>
    <cellStyle name="40% - Ênfase2 10 2" xfId="301"/>
    <cellStyle name="40% - Ênfase2 11" xfId="302"/>
    <cellStyle name="40% - Ênfase2 11 2" xfId="303"/>
    <cellStyle name="40% - Ênfase2 12" xfId="304"/>
    <cellStyle name="40% - Ênfase2 12 2" xfId="305"/>
    <cellStyle name="40% - Ênfase2 13" xfId="306"/>
    <cellStyle name="40% - Ênfase2 13 2" xfId="307"/>
    <cellStyle name="40% - Ênfase2 14 2" xfId="308"/>
    <cellStyle name="40% - Ênfase2 15 2" xfId="309"/>
    <cellStyle name="40% - Ênfase2 16 2" xfId="310"/>
    <cellStyle name="40% - Ênfase2 17 2" xfId="311"/>
    <cellStyle name="40% - Ênfase2 2" xfId="312"/>
    <cellStyle name="40% - Ênfase2 2 2" xfId="313"/>
    <cellStyle name="40% - Ênfase2 2 2 2" xfId="314"/>
    <cellStyle name="40% - Ênfase2 2 2 3" xfId="315"/>
    <cellStyle name="40% - Ênfase2 2 3" xfId="316"/>
    <cellStyle name="40% - Ênfase2 3" xfId="317"/>
    <cellStyle name="40% - Ênfase2 3 2" xfId="318"/>
    <cellStyle name="40% - Ênfase2 3 2 2" xfId="319"/>
    <cellStyle name="40% - Ênfase2 3 2 3" xfId="320"/>
    <cellStyle name="40% - Ênfase2 3 3" xfId="321"/>
    <cellStyle name="40% - Ênfase2 4" xfId="322"/>
    <cellStyle name="40% - Ênfase2 4 2" xfId="323"/>
    <cellStyle name="40% - Ênfase2 4 3" xfId="324"/>
    <cellStyle name="40% - Ênfase2 4 4" xfId="325"/>
    <cellStyle name="40% - Ênfase2 5" xfId="326"/>
    <cellStyle name="40% - Ênfase2 5 2" xfId="327"/>
    <cellStyle name="40% - Ênfase2 5 3" xfId="328"/>
    <cellStyle name="40% - Ênfase2 6" xfId="329"/>
    <cellStyle name="40% - Ênfase2 6 2" xfId="330"/>
    <cellStyle name="40% - Ênfase2 7" xfId="331"/>
    <cellStyle name="40% - Ênfase2 7 2" xfId="332"/>
    <cellStyle name="40% - Ênfase2 8" xfId="333"/>
    <cellStyle name="40% - Ênfase2 8 2" xfId="334"/>
    <cellStyle name="40% - Ênfase2 9" xfId="335"/>
    <cellStyle name="40% - Ênfase2 9 2" xfId="336"/>
    <cellStyle name="40% - Ênfase3 1" xfId="337"/>
    <cellStyle name="40% - Ênfase3 10" xfId="338"/>
    <cellStyle name="40% - Ênfase3 10 2" xfId="339"/>
    <cellStyle name="40% - Ênfase3 11" xfId="340"/>
    <cellStyle name="40% - Ênfase3 11 2" xfId="341"/>
    <cellStyle name="40% - Ênfase3 12" xfId="342"/>
    <cellStyle name="40% - Ênfase3 12 2" xfId="343"/>
    <cellStyle name="40% - Ênfase3 13" xfId="344"/>
    <cellStyle name="40% - Ênfase3 13 2" xfId="345"/>
    <cellStyle name="40% - Ênfase3 14 2" xfId="346"/>
    <cellStyle name="40% - Ênfase3 15 2" xfId="347"/>
    <cellStyle name="40% - Ênfase3 16 2" xfId="348"/>
    <cellStyle name="40% - Ênfase3 17 2" xfId="349"/>
    <cellStyle name="40% - Ênfase3 2" xfId="350"/>
    <cellStyle name="40% - Ênfase3 2 2" xfId="351"/>
    <cellStyle name="40% - Ênfase3 2 2 2" xfId="352"/>
    <cellStyle name="40% - Ênfase3 2 2 3" xfId="353"/>
    <cellStyle name="40% - Ênfase3 2 2 4" xfId="354"/>
    <cellStyle name="40% - Ênfase3 2 3" xfId="355"/>
    <cellStyle name="40% - Ênfase3 2 4" xfId="356"/>
    <cellStyle name="40% - Ênfase3 3" xfId="357"/>
    <cellStyle name="40% - Ênfase3 3 2" xfId="358"/>
    <cellStyle name="40% - Ênfase3 3 2 2" xfId="359"/>
    <cellStyle name="40% - Ênfase3 3 2 3" xfId="360"/>
    <cellStyle name="40% - Ênfase3 3 2 4" xfId="361"/>
    <cellStyle name="40% - Ênfase3 3 3" xfId="362"/>
    <cellStyle name="40% - Ênfase3 3 4" xfId="363"/>
    <cellStyle name="40% - Ênfase3 4" xfId="364"/>
    <cellStyle name="40% - Ênfase3 4 2" xfId="365"/>
    <cellStyle name="40% - Ênfase3 4 3" xfId="366"/>
    <cellStyle name="40% - Ênfase3 4 4" xfId="367"/>
    <cellStyle name="40% - Ênfase3 4 5" xfId="368"/>
    <cellStyle name="40% - Ênfase3 5" xfId="369"/>
    <cellStyle name="40% - Ênfase3 5 2" xfId="370"/>
    <cellStyle name="40% - Ênfase3 5 3" xfId="371"/>
    <cellStyle name="40% - Ênfase3 5 4" xfId="372"/>
    <cellStyle name="40% - Ênfase3 6" xfId="373"/>
    <cellStyle name="40% - Ênfase3 6 2" xfId="374"/>
    <cellStyle name="40% - Ênfase3 7" xfId="375"/>
    <cellStyle name="40% - Ênfase3 7 2" xfId="376"/>
    <cellStyle name="40% - Ênfase3 8" xfId="377"/>
    <cellStyle name="40% - Ênfase3 8 2" xfId="378"/>
    <cellStyle name="40% - Ênfase3 9" xfId="379"/>
    <cellStyle name="40% - Ênfase3 9 2" xfId="380"/>
    <cellStyle name="40% - Ênfase4 1" xfId="381"/>
    <cellStyle name="40% - Ênfase4 10" xfId="382"/>
    <cellStyle name="40% - Ênfase4 10 2" xfId="383"/>
    <cellStyle name="40% - Ênfase4 11" xfId="384"/>
    <cellStyle name="40% - Ênfase4 11 2" xfId="385"/>
    <cellStyle name="40% - Ênfase4 12" xfId="386"/>
    <cellStyle name="40% - Ênfase4 12 2" xfId="387"/>
    <cellStyle name="40% - Ênfase4 13" xfId="388"/>
    <cellStyle name="40% - Ênfase4 13 2" xfId="389"/>
    <cellStyle name="40% - Ênfase4 14 2" xfId="390"/>
    <cellStyle name="40% - Ênfase4 15 2" xfId="391"/>
    <cellStyle name="40% - Ênfase4 16 2" xfId="392"/>
    <cellStyle name="40% - Ênfase4 17 2" xfId="393"/>
    <cellStyle name="40% - Ênfase4 2" xfId="394"/>
    <cellStyle name="40% - Ênfase4 2 2" xfId="395"/>
    <cellStyle name="40% - Ênfase4 2 2 2" xfId="396"/>
    <cellStyle name="40% - Ênfase4 2 2 3" xfId="397"/>
    <cellStyle name="40% - Ênfase4 2 3" xfId="398"/>
    <cellStyle name="40% - Ênfase4 3" xfId="399"/>
    <cellStyle name="40% - Ênfase4 3 2" xfId="400"/>
    <cellStyle name="40% - Ênfase4 3 2 2" xfId="401"/>
    <cellStyle name="40% - Ênfase4 3 2 3" xfId="402"/>
    <cellStyle name="40% - Ênfase4 3 3" xfId="403"/>
    <cellStyle name="40% - Ênfase4 4" xfId="404"/>
    <cellStyle name="40% - Ênfase4 4 2" xfId="405"/>
    <cellStyle name="40% - Ênfase4 4 3" xfId="406"/>
    <cellStyle name="40% - Ênfase4 4 4" xfId="407"/>
    <cellStyle name="40% - Ênfase4 5" xfId="408"/>
    <cellStyle name="40% - Ênfase4 5 2" xfId="409"/>
    <cellStyle name="40% - Ênfase4 5 3" xfId="410"/>
    <cellStyle name="40% - Ênfase4 6" xfId="411"/>
    <cellStyle name="40% - Ênfase4 6 2" xfId="412"/>
    <cellStyle name="40% - Ênfase4 7" xfId="413"/>
    <cellStyle name="40% - Ênfase4 7 2" xfId="414"/>
    <cellStyle name="40% - Ênfase4 8" xfId="415"/>
    <cellStyle name="40% - Ênfase4 8 2" xfId="416"/>
    <cellStyle name="40% - Ênfase4 9" xfId="417"/>
    <cellStyle name="40% - Ênfase4 9 2" xfId="418"/>
    <cellStyle name="40% - Ênfase5 1" xfId="419"/>
    <cellStyle name="40% - Ênfase5 10" xfId="420"/>
    <cellStyle name="40% - Ênfase5 10 2" xfId="421"/>
    <cellStyle name="40% - Ênfase5 11" xfId="422"/>
    <cellStyle name="40% - Ênfase5 11 2" xfId="423"/>
    <cellStyle name="40% - Ênfase5 12" xfId="424"/>
    <cellStyle name="40% - Ênfase5 12 2" xfId="425"/>
    <cellStyle name="40% - Ênfase5 13" xfId="426"/>
    <cellStyle name="40% - Ênfase5 13 2" xfId="427"/>
    <cellStyle name="40% - Ênfase5 14 2" xfId="428"/>
    <cellStyle name="40% - Ênfase5 15 2" xfId="429"/>
    <cellStyle name="40% - Ênfase5 16 2" xfId="430"/>
    <cellStyle name="40% - Ênfase5 17 2" xfId="431"/>
    <cellStyle name="40% - Ênfase5 2" xfId="432"/>
    <cellStyle name="40% - Ênfase5 2 2" xfId="433"/>
    <cellStyle name="40% - Ênfase5 2 2 2" xfId="434"/>
    <cellStyle name="40% - Ênfase5 2 2 3" xfId="435"/>
    <cellStyle name="40% - Ênfase5 2 3" xfId="436"/>
    <cellStyle name="40% - Ênfase5 3" xfId="437"/>
    <cellStyle name="40% - Ênfase5 3 2" xfId="438"/>
    <cellStyle name="40% - Ênfase5 3 2 2" xfId="439"/>
    <cellStyle name="40% - Ênfase5 3 2 3" xfId="440"/>
    <cellStyle name="40% - Ênfase5 3 3" xfId="441"/>
    <cellStyle name="40% - Ênfase5 4" xfId="442"/>
    <cellStyle name="40% - Ênfase5 4 2" xfId="443"/>
    <cellStyle name="40% - Ênfase5 4 3" xfId="444"/>
    <cellStyle name="40% - Ênfase5 4 4" xfId="445"/>
    <cellStyle name="40% - Ênfase5 5" xfId="446"/>
    <cellStyle name="40% - Ênfase5 5 2" xfId="447"/>
    <cellStyle name="40% - Ênfase5 5 3" xfId="448"/>
    <cellStyle name="40% - Ênfase5 6" xfId="449"/>
    <cellStyle name="40% - Ênfase5 6 2" xfId="450"/>
    <cellStyle name="40% - Ênfase5 7" xfId="451"/>
    <cellStyle name="40% - Ênfase5 7 2" xfId="452"/>
    <cellStyle name="40% - Ênfase5 8" xfId="453"/>
    <cellStyle name="40% - Ênfase5 8 2" xfId="454"/>
    <cellStyle name="40% - Ênfase5 9" xfId="455"/>
    <cellStyle name="40% - Ênfase5 9 2" xfId="456"/>
    <cellStyle name="40% - Ênfase6 1" xfId="457"/>
    <cellStyle name="40% - Ênfase6 10" xfId="458"/>
    <cellStyle name="40% - Ênfase6 10 2" xfId="459"/>
    <cellStyle name="40% - Ênfase6 11" xfId="460"/>
    <cellStyle name="40% - Ênfase6 11 2" xfId="461"/>
    <cellStyle name="40% - Ênfase6 12" xfId="462"/>
    <cellStyle name="40% - Ênfase6 12 2" xfId="463"/>
    <cellStyle name="40% - Ênfase6 13" xfId="464"/>
    <cellStyle name="40% - Ênfase6 13 2" xfId="465"/>
    <cellStyle name="40% - Ênfase6 14 2" xfId="466"/>
    <cellStyle name="40% - Ênfase6 15 2" xfId="467"/>
    <cellStyle name="40% - Ênfase6 16 2" xfId="468"/>
    <cellStyle name="40% - Ênfase6 17 2" xfId="469"/>
    <cellStyle name="40% - Ênfase6 2" xfId="470"/>
    <cellStyle name="40% - Ênfase6 2 2" xfId="471"/>
    <cellStyle name="40% - Ênfase6 2 2 2" xfId="472"/>
    <cellStyle name="40% - Ênfase6 2 2 3" xfId="473"/>
    <cellStyle name="40% - Ênfase6 2 3" xfId="474"/>
    <cellStyle name="40% - Ênfase6 3" xfId="475"/>
    <cellStyle name="40% - Ênfase6 3 2" xfId="476"/>
    <cellStyle name="40% - Ênfase6 3 2 2" xfId="477"/>
    <cellStyle name="40% - Ênfase6 3 2 3" xfId="478"/>
    <cellStyle name="40% - Ênfase6 3 3" xfId="479"/>
    <cellStyle name="40% - Ênfase6 4" xfId="480"/>
    <cellStyle name="40% - Ênfase6 4 2" xfId="481"/>
    <cellStyle name="40% - Ênfase6 4 3" xfId="482"/>
    <cellStyle name="40% - Ênfase6 4 4" xfId="483"/>
    <cellStyle name="40% - Ênfase6 5" xfId="484"/>
    <cellStyle name="40% - Ênfase6 5 2" xfId="485"/>
    <cellStyle name="40% - Ênfase6 5 3" xfId="486"/>
    <cellStyle name="40% - Ênfase6 6" xfId="487"/>
    <cellStyle name="40% - Ênfase6 6 2" xfId="488"/>
    <cellStyle name="40% - Ênfase6 7" xfId="489"/>
    <cellStyle name="40% - Ênfase6 7 2" xfId="490"/>
    <cellStyle name="40% - Ênfase6 8" xfId="491"/>
    <cellStyle name="40% - Ênfase6 8 2" xfId="492"/>
    <cellStyle name="40% - Ênfase6 9" xfId="493"/>
    <cellStyle name="40% - Ênfase6 9 2" xfId="494"/>
    <cellStyle name="60% - Ênfase1 1" xfId="495"/>
    <cellStyle name="60% - Ênfase1 10 2" xfId="496"/>
    <cellStyle name="60% - Ênfase1 11 2" xfId="497"/>
    <cellStyle name="60% - Ênfase1 12 2" xfId="498"/>
    <cellStyle name="60% - Ênfase1 13 2" xfId="499"/>
    <cellStyle name="60% - Ênfase1 14 2" xfId="500"/>
    <cellStyle name="60% - Ênfase1 15 2" xfId="501"/>
    <cellStyle name="60% - Ênfase1 16 2" xfId="502"/>
    <cellStyle name="60% - Ênfase1 17 2" xfId="503"/>
    <cellStyle name="60% - Ênfase1 2" xfId="504"/>
    <cellStyle name="60% - Ênfase1 2 2" xfId="505"/>
    <cellStyle name="60% - Ênfase1 3" xfId="506"/>
    <cellStyle name="60% - Ênfase1 3 2" xfId="507"/>
    <cellStyle name="60% - Ênfase1 4" xfId="508"/>
    <cellStyle name="60% - Ênfase1 4 2" xfId="509"/>
    <cellStyle name="60% - Ênfase1 5" xfId="510"/>
    <cellStyle name="60% - Ênfase1 5 2" xfId="511"/>
    <cellStyle name="60% - Ênfase1 6" xfId="512"/>
    <cellStyle name="60% - Ênfase1 6 2" xfId="513"/>
    <cellStyle name="60% - Ênfase1 7" xfId="514"/>
    <cellStyle name="60% - Ênfase1 7 2" xfId="515"/>
    <cellStyle name="60% - Ênfase1 8" xfId="516"/>
    <cellStyle name="60% - Ênfase1 8 2" xfId="517"/>
    <cellStyle name="60% - Ênfase1 9 2" xfId="518"/>
    <cellStyle name="60% - Ênfase2 1" xfId="519"/>
    <cellStyle name="60% - Ênfase2 10 2" xfId="520"/>
    <cellStyle name="60% - Ênfase2 11 2" xfId="521"/>
    <cellStyle name="60% - Ênfase2 12 2" xfId="522"/>
    <cellStyle name="60% - Ênfase2 13 2" xfId="523"/>
    <cellStyle name="60% - Ênfase2 14 2" xfId="524"/>
    <cellStyle name="60% - Ênfase2 15 2" xfId="525"/>
    <cellStyle name="60% - Ênfase2 16 2" xfId="526"/>
    <cellStyle name="60% - Ênfase2 17 2" xfId="527"/>
    <cellStyle name="60% - Ênfase2 2" xfId="528"/>
    <cellStyle name="60% - Ênfase2 2 2" xfId="529"/>
    <cellStyle name="60% - Ênfase2 3" xfId="530"/>
    <cellStyle name="60% - Ênfase2 3 2" xfId="531"/>
    <cellStyle name="60% - Ênfase2 4" xfId="532"/>
    <cellStyle name="60% - Ênfase2 4 2" xfId="533"/>
    <cellStyle name="60% - Ênfase2 5" xfId="534"/>
    <cellStyle name="60% - Ênfase2 5 2" xfId="535"/>
    <cellStyle name="60% - Ênfase2 6" xfId="536"/>
    <cellStyle name="60% - Ênfase2 6 2" xfId="537"/>
    <cellStyle name="60% - Ênfase2 7" xfId="538"/>
    <cellStyle name="60% - Ênfase2 7 2" xfId="539"/>
    <cellStyle name="60% - Ênfase2 8" xfId="540"/>
    <cellStyle name="60% - Ênfase2 8 2" xfId="541"/>
    <cellStyle name="60% - Ênfase2 9 2" xfId="542"/>
    <cellStyle name="60% - Ênfase3 1" xfId="543"/>
    <cellStyle name="60% - Ênfase3 10 2" xfId="544"/>
    <cellStyle name="60% - Ênfase3 11 2" xfId="545"/>
    <cellStyle name="60% - Ênfase3 12 2" xfId="546"/>
    <cellStyle name="60% - Ênfase3 13 2" xfId="547"/>
    <cellStyle name="60% - Ênfase3 14 2" xfId="548"/>
    <cellStyle name="60% - Ênfase3 15 2" xfId="549"/>
    <cellStyle name="60% - Ênfase3 16 2" xfId="550"/>
    <cellStyle name="60% - Ênfase3 17 2" xfId="551"/>
    <cellStyle name="60% - Ênfase3 2" xfId="552"/>
    <cellStyle name="60% - Ênfase3 2 2" xfId="553"/>
    <cellStyle name="60% - Ênfase3 2 3" xfId="554"/>
    <cellStyle name="60% - Ênfase3 3" xfId="555"/>
    <cellStyle name="60% - Ênfase3 3 2" xfId="556"/>
    <cellStyle name="60% - Ênfase3 4" xfId="557"/>
    <cellStyle name="60% - Ênfase3 4 2" xfId="558"/>
    <cellStyle name="60% - Ênfase3 5" xfId="559"/>
    <cellStyle name="60% - Ênfase3 5 2" xfId="560"/>
    <cellStyle name="60% - Ênfase3 6" xfId="561"/>
    <cellStyle name="60% - Ênfase3 6 2" xfId="562"/>
    <cellStyle name="60% - Ênfase3 7" xfId="563"/>
    <cellStyle name="60% - Ênfase3 7 2" xfId="564"/>
    <cellStyle name="60% - Ênfase3 8" xfId="565"/>
    <cellStyle name="60% - Ênfase3 8 2" xfId="566"/>
    <cellStyle name="60% - Ênfase3 9 2" xfId="567"/>
    <cellStyle name="60% - Ênfase4 1" xfId="568"/>
    <cellStyle name="60% - Ênfase4 10 2" xfId="569"/>
    <cellStyle name="60% - Ênfase4 11 2" xfId="570"/>
    <cellStyle name="60% - Ênfase4 12 2" xfId="571"/>
    <cellStyle name="60% - Ênfase4 13 2" xfId="572"/>
    <cellStyle name="60% - Ênfase4 14 2" xfId="573"/>
    <cellStyle name="60% - Ênfase4 15 2" xfId="574"/>
    <cellStyle name="60% - Ênfase4 16 2" xfId="575"/>
    <cellStyle name="60% - Ênfase4 17 2" xfId="576"/>
    <cellStyle name="60% - Ênfase4 2" xfId="577"/>
    <cellStyle name="60% - Ênfase4 2 2" xfId="578"/>
    <cellStyle name="60% - Ênfase4 2 3" xfId="579"/>
    <cellStyle name="60% - Ênfase4 3" xfId="580"/>
    <cellStyle name="60% - Ênfase4 3 2" xfId="581"/>
    <cellStyle name="60% - Ênfase4 4" xfId="582"/>
    <cellStyle name="60% - Ênfase4 4 2" xfId="583"/>
    <cellStyle name="60% - Ênfase4 5" xfId="584"/>
    <cellStyle name="60% - Ênfase4 5 2" xfId="585"/>
    <cellStyle name="60% - Ênfase4 6" xfId="586"/>
    <cellStyle name="60% - Ênfase4 6 2" xfId="587"/>
    <cellStyle name="60% - Ênfase4 7" xfId="588"/>
    <cellStyle name="60% - Ênfase4 7 2" xfId="589"/>
    <cellStyle name="60% - Ênfase4 8" xfId="590"/>
    <cellStyle name="60% - Ênfase4 8 2" xfId="591"/>
    <cellStyle name="60% - Ênfase4 9 2" xfId="592"/>
    <cellStyle name="60% - Ênfase5 1" xfId="593"/>
    <cellStyle name="60% - Ênfase5 10 2" xfId="594"/>
    <cellStyle name="60% - Ênfase5 11 2" xfId="595"/>
    <cellStyle name="60% - Ênfase5 12 2" xfId="596"/>
    <cellStyle name="60% - Ênfase5 13 2" xfId="597"/>
    <cellStyle name="60% - Ênfase5 14 2" xfId="598"/>
    <cellStyle name="60% - Ênfase5 15 2" xfId="599"/>
    <cellStyle name="60% - Ênfase5 16 2" xfId="600"/>
    <cellStyle name="60% - Ênfase5 17 2" xfId="601"/>
    <cellStyle name="60% - Ênfase5 2" xfId="602"/>
    <cellStyle name="60% - Ênfase5 2 2" xfId="603"/>
    <cellStyle name="60% - Ênfase5 3" xfId="604"/>
    <cellStyle name="60% - Ênfase5 3 2" xfId="605"/>
    <cellStyle name="60% - Ênfase5 4" xfId="606"/>
    <cellStyle name="60% - Ênfase5 4 2" xfId="607"/>
    <cellStyle name="60% - Ênfase5 5" xfId="608"/>
    <cellStyle name="60% - Ênfase5 5 2" xfId="609"/>
    <cellStyle name="60% - Ênfase5 6" xfId="610"/>
    <cellStyle name="60% - Ênfase5 6 2" xfId="611"/>
    <cellStyle name="60% - Ênfase5 7" xfId="612"/>
    <cellStyle name="60% - Ênfase5 7 2" xfId="613"/>
    <cellStyle name="60% - Ênfase5 8" xfId="614"/>
    <cellStyle name="60% - Ênfase5 8 2" xfId="615"/>
    <cellStyle name="60% - Ênfase5 9 2" xfId="616"/>
    <cellStyle name="60% - Ênfase6 1" xfId="617"/>
    <cellStyle name="60% - Ênfase6 10 2" xfId="618"/>
    <cellStyle name="60% - Ênfase6 11 2" xfId="619"/>
    <cellStyle name="60% - Ênfase6 12 2" xfId="620"/>
    <cellStyle name="60% - Ênfase6 13 2" xfId="621"/>
    <cellStyle name="60% - Ênfase6 14 2" xfId="622"/>
    <cellStyle name="60% - Ênfase6 15 2" xfId="623"/>
    <cellStyle name="60% - Ênfase6 16 2" xfId="624"/>
    <cellStyle name="60% - Ênfase6 17 2" xfId="625"/>
    <cellStyle name="60% - Ênfase6 2" xfId="626"/>
    <cellStyle name="60% - Ênfase6 2 2" xfId="627"/>
    <cellStyle name="60% - Ênfase6 2 3" xfId="628"/>
    <cellStyle name="60% - Ênfase6 3" xfId="629"/>
    <cellStyle name="60% - Ênfase6 3 2" xfId="630"/>
    <cellStyle name="60% - Ênfase6 4" xfId="631"/>
    <cellStyle name="60% - Ênfase6 4 2" xfId="632"/>
    <cellStyle name="60% - Ênfase6 5" xfId="633"/>
    <cellStyle name="60% - Ênfase6 5 2" xfId="634"/>
    <cellStyle name="60% - Ênfase6 6" xfId="635"/>
    <cellStyle name="60% - Ênfase6 6 2" xfId="636"/>
    <cellStyle name="60% - Ênfase6 7" xfId="637"/>
    <cellStyle name="60% - Ênfase6 7 2" xfId="638"/>
    <cellStyle name="60% - Ênfase6 8" xfId="639"/>
    <cellStyle name="60% - Ênfase6 8 2" xfId="640"/>
    <cellStyle name="60% - Ênfase6 9 2" xfId="641"/>
    <cellStyle name="Bom 1" xfId="642"/>
    <cellStyle name="Bom 10 2" xfId="643"/>
    <cellStyle name="Bom 11 2" xfId="644"/>
    <cellStyle name="Bom 12 2" xfId="645"/>
    <cellStyle name="Bom 13 2" xfId="646"/>
    <cellStyle name="Bom 14 2" xfId="647"/>
    <cellStyle name="Bom 15 2" xfId="648"/>
    <cellStyle name="Bom 16 2" xfId="649"/>
    <cellStyle name="Bom 17 2" xfId="650"/>
    <cellStyle name="Bom 2" xfId="651"/>
    <cellStyle name="Bom 2 2" xfId="652"/>
    <cellStyle name="Bom 3" xfId="653"/>
    <cellStyle name="Bom 3 2" xfId="654"/>
    <cellStyle name="Bom 4" xfId="655"/>
    <cellStyle name="Bom 4 2" xfId="656"/>
    <cellStyle name="Bom 5" xfId="657"/>
    <cellStyle name="Bom 5 2" xfId="658"/>
    <cellStyle name="Bom 6" xfId="659"/>
    <cellStyle name="Bom 6 2" xfId="660"/>
    <cellStyle name="Bom 7" xfId="661"/>
    <cellStyle name="Bom 7 2" xfId="662"/>
    <cellStyle name="Bom 8" xfId="663"/>
    <cellStyle name="Bom 8 2" xfId="664"/>
    <cellStyle name="Bom 9 2" xfId="665"/>
    <cellStyle name="Cabeçalho 1" xfId="666"/>
    <cellStyle name="Cabeçalho 2" xfId="667"/>
    <cellStyle name="Cálculo 1" xfId="668"/>
    <cellStyle name="Cálculo 10 2" xfId="669"/>
    <cellStyle name="Cálculo 11 2" xfId="670"/>
    <cellStyle name="Cálculo 12 2" xfId="671"/>
    <cellStyle name="Cálculo 13 2" xfId="672"/>
    <cellStyle name="Cálculo 14 2" xfId="673"/>
    <cellStyle name="Cálculo 15 2" xfId="674"/>
    <cellStyle name="Cálculo 16 2" xfId="675"/>
    <cellStyle name="Cálculo 17 2" xfId="676"/>
    <cellStyle name="Cálculo 2" xfId="677"/>
    <cellStyle name="Cálculo 2 2" xfId="678"/>
    <cellStyle name="Cálculo 3" xfId="679"/>
    <cellStyle name="Cálculo 3 2" xfId="680"/>
    <cellStyle name="Cálculo 4" xfId="681"/>
    <cellStyle name="Cálculo 4 2" xfId="682"/>
    <cellStyle name="Cálculo 5" xfId="683"/>
    <cellStyle name="Cálculo 5 2" xfId="684"/>
    <cellStyle name="Cálculo 6" xfId="685"/>
    <cellStyle name="Cálculo 6 2" xfId="686"/>
    <cellStyle name="Cálculo 7" xfId="687"/>
    <cellStyle name="Cálculo 7 2" xfId="688"/>
    <cellStyle name="Cálculo 8" xfId="689"/>
    <cellStyle name="Cálculo 8 2" xfId="690"/>
    <cellStyle name="Cálculo 9 2" xfId="691"/>
    <cellStyle name="Célula de Verificação 1" xfId="692"/>
    <cellStyle name="Célula de Verificação 10 2" xfId="693"/>
    <cellStyle name="Célula de Verificação 11 2" xfId="694"/>
    <cellStyle name="Célula de Verificação 12 2" xfId="695"/>
    <cellStyle name="Célula de Verificação 13 2" xfId="696"/>
    <cellStyle name="Célula de Verificação 14 2" xfId="697"/>
    <cellStyle name="Célula de Verificação 15 2" xfId="698"/>
    <cellStyle name="Célula de Verificação 16 2" xfId="699"/>
    <cellStyle name="Célula de Verificação 17 2" xfId="700"/>
    <cellStyle name="Célula de Verificação 2" xfId="701"/>
    <cellStyle name="Célula de Verificação 2 2" xfId="702"/>
    <cellStyle name="Célula de Verificação 3" xfId="703"/>
    <cellStyle name="Célula de Verificação 3 2" xfId="704"/>
    <cellStyle name="Célula de Verificação 4" xfId="705"/>
    <cellStyle name="Célula de Verificação 4 2" xfId="706"/>
    <cellStyle name="Célula de Verificação 5" xfId="707"/>
    <cellStyle name="Célula de Verificação 5 2" xfId="708"/>
    <cellStyle name="Célula de Verificação 6" xfId="709"/>
    <cellStyle name="Célula de Verificação 6 2" xfId="710"/>
    <cellStyle name="Célula de Verificação 7" xfId="711"/>
    <cellStyle name="Célula de Verificação 7 2" xfId="712"/>
    <cellStyle name="Célula de Verificação 8" xfId="713"/>
    <cellStyle name="Célula de Verificação 8 2" xfId="714"/>
    <cellStyle name="Célula de Verificação 9 2" xfId="715"/>
    <cellStyle name="Célula Vinculada 1" xfId="716"/>
    <cellStyle name="Célula Vinculada 10 2" xfId="717"/>
    <cellStyle name="Célula Vinculada 11 2" xfId="718"/>
    <cellStyle name="Célula Vinculada 12 2" xfId="719"/>
    <cellStyle name="Célula Vinculada 13 2" xfId="720"/>
    <cellStyle name="Célula Vinculada 14 2" xfId="721"/>
    <cellStyle name="Célula Vinculada 15 2" xfId="722"/>
    <cellStyle name="Célula Vinculada 16 2" xfId="723"/>
    <cellStyle name="Célula Vinculada 17 2" xfId="724"/>
    <cellStyle name="Célula Vinculada 2" xfId="725"/>
    <cellStyle name="Célula Vinculada 2 2" xfId="726"/>
    <cellStyle name="Célula Vinculada 3" xfId="727"/>
    <cellStyle name="Célula Vinculada 3 2" xfId="728"/>
    <cellStyle name="Célula Vinculada 4" xfId="729"/>
    <cellStyle name="Célula Vinculada 4 2" xfId="730"/>
    <cellStyle name="Célula Vinculada 5" xfId="731"/>
    <cellStyle name="Célula Vinculada 5 2" xfId="732"/>
    <cellStyle name="Célula Vinculada 6" xfId="733"/>
    <cellStyle name="Célula Vinculada 6 2" xfId="734"/>
    <cellStyle name="Célula Vinculada 7" xfId="735"/>
    <cellStyle name="Célula Vinculada 7 2" xfId="736"/>
    <cellStyle name="Célula Vinculada 8" xfId="737"/>
    <cellStyle name="Célula Vinculada 8 2" xfId="738"/>
    <cellStyle name="Célula Vinculada 9 2" xfId="739"/>
    <cellStyle name="Comma 2" xfId="740"/>
    <cellStyle name="Data" xfId="741"/>
    <cellStyle name="Default" xfId="742"/>
    <cellStyle name="Duasdec" xfId="743"/>
    <cellStyle name="Ênfase1 1" xfId="744"/>
    <cellStyle name="Ênfase1 10 2" xfId="745"/>
    <cellStyle name="Ênfase1 11 2" xfId="746"/>
    <cellStyle name="Ênfase1 12 2" xfId="747"/>
    <cellStyle name="Ênfase1 13 2" xfId="748"/>
    <cellStyle name="Ênfase1 14 2" xfId="749"/>
    <cellStyle name="Ênfase1 15 2" xfId="750"/>
    <cellStyle name="Ênfase1 16 2" xfId="751"/>
    <cellStyle name="Ênfase1 17 2" xfId="752"/>
    <cellStyle name="Ênfase1 2" xfId="753"/>
    <cellStyle name="Ênfase1 2 2" xfId="754"/>
    <cellStyle name="Ênfase1 3" xfId="755"/>
    <cellStyle name="Ênfase1 3 2" xfId="756"/>
    <cellStyle name="Ênfase1 4" xfId="757"/>
    <cellStyle name="Ênfase1 4 2" xfId="758"/>
    <cellStyle name="Ênfase1 5" xfId="759"/>
    <cellStyle name="Ênfase1 5 2" xfId="760"/>
    <cellStyle name="Ênfase1 6" xfId="761"/>
    <cellStyle name="Ênfase1 6 2" xfId="762"/>
    <cellStyle name="Ênfase1 7" xfId="763"/>
    <cellStyle name="Ênfase1 7 2" xfId="764"/>
    <cellStyle name="Ênfase1 8" xfId="765"/>
    <cellStyle name="Ênfase1 8 2" xfId="766"/>
    <cellStyle name="Ênfase1 9 2" xfId="767"/>
    <cellStyle name="Ênfase2 1" xfId="768"/>
    <cellStyle name="Ênfase2 10 2" xfId="769"/>
    <cellStyle name="Ênfase2 11 2" xfId="770"/>
    <cellStyle name="Ênfase2 12 2" xfId="771"/>
    <cellStyle name="Ênfase2 13 2" xfId="772"/>
    <cellStyle name="Ênfase2 14 2" xfId="773"/>
    <cellStyle name="Ênfase2 15 2" xfId="774"/>
    <cellStyle name="Ênfase2 16 2" xfId="775"/>
    <cellStyle name="Ênfase2 17 2" xfId="776"/>
    <cellStyle name="Ênfase2 2" xfId="777"/>
    <cellStyle name="Ênfase2 2 2" xfId="778"/>
    <cellStyle name="Ênfase2 3" xfId="779"/>
    <cellStyle name="Ênfase2 3 2" xfId="780"/>
    <cellStyle name="Ênfase2 4" xfId="781"/>
    <cellStyle name="Ênfase2 4 2" xfId="782"/>
    <cellStyle name="Ênfase2 5" xfId="783"/>
    <cellStyle name="Ênfase2 5 2" xfId="784"/>
    <cellStyle name="Ênfase2 6" xfId="785"/>
    <cellStyle name="Ênfase2 6 2" xfId="786"/>
    <cellStyle name="Ênfase2 7" xfId="787"/>
    <cellStyle name="Ênfase2 7 2" xfId="788"/>
    <cellStyle name="Ênfase2 8" xfId="789"/>
    <cellStyle name="Ênfase2 8 2" xfId="790"/>
    <cellStyle name="Ênfase2 9 2" xfId="791"/>
    <cellStyle name="Ênfase3 1" xfId="792"/>
    <cellStyle name="Ênfase3 10 2" xfId="793"/>
    <cellStyle name="Ênfase3 11 2" xfId="794"/>
    <cellStyle name="Ênfase3 12 2" xfId="795"/>
    <cellStyle name="Ênfase3 13 2" xfId="796"/>
    <cellStyle name="Ênfase3 14 2" xfId="797"/>
    <cellStyle name="Ênfase3 15 2" xfId="798"/>
    <cellStyle name="Ênfase3 16 2" xfId="799"/>
    <cellStyle name="Ênfase3 17 2" xfId="800"/>
    <cellStyle name="Ênfase3 2" xfId="801"/>
    <cellStyle name="Ênfase3 2 2" xfId="802"/>
    <cellStyle name="Ênfase3 3" xfId="803"/>
    <cellStyle name="Ênfase3 3 2" xfId="804"/>
    <cellStyle name="Ênfase3 4" xfId="805"/>
    <cellStyle name="Ênfase3 4 2" xfId="806"/>
    <cellStyle name="Ênfase3 5" xfId="807"/>
    <cellStyle name="Ênfase3 5 2" xfId="808"/>
    <cellStyle name="Ênfase3 6" xfId="809"/>
    <cellStyle name="Ênfase3 6 2" xfId="810"/>
    <cellStyle name="Ênfase3 7" xfId="811"/>
    <cellStyle name="Ênfase3 7 2" xfId="812"/>
    <cellStyle name="Ênfase3 8" xfId="813"/>
    <cellStyle name="Ênfase3 8 2" xfId="814"/>
    <cellStyle name="Ênfase3 9 2" xfId="815"/>
    <cellStyle name="Ênfase4 1" xfId="816"/>
    <cellStyle name="Ênfase4 10 2" xfId="817"/>
    <cellStyle name="Ênfase4 11 2" xfId="818"/>
    <cellStyle name="Ênfase4 12 2" xfId="819"/>
    <cellStyle name="Ênfase4 13 2" xfId="820"/>
    <cellStyle name="Ênfase4 14 2" xfId="821"/>
    <cellStyle name="Ênfase4 15 2" xfId="822"/>
    <cellStyle name="Ênfase4 16 2" xfId="823"/>
    <cellStyle name="Ênfase4 17 2" xfId="824"/>
    <cellStyle name="Ênfase4 2" xfId="825"/>
    <cellStyle name="Ênfase4 2 2" xfId="826"/>
    <cellStyle name="Ênfase4 3" xfId="827"/>
    <cellStyle name="Ênfase4 3 2" xfId="828"/>
    <cellStyle name="Ênfase4 4" xfId="829"/>
    <cellStyle name="Ênfase4 4 2" xfId="830"/>
    <cellStyle name="Ênfase4 5" xfId="831"/>
    <cellStyle name="Ênfase4 5 2" xfId="832"/>
    <cellStyle name="Ênfase4 6" xfId="833"/>
    <cellStyle name="Ênfase4 6 2" xfId="834"/>
    <cellStyle name="Ênfase4 7" xfId="835"/>
    <cellStyle name="Ênfase4 7 2" xfId="836"/>
    <cellStyle name="Ênfase4 8" xfId="837"/>
    <cellStyle name="Ênfase4 8 2" xfId="838"/>
    <cellStyle name="Ênfase4 9 2" xfId="839"/>
    <cellStyle name="Ênfase5 1" xfId="840"/>
    <cellStyle name="Ênfase5 10 2" xfId="841"/>
    <cellStyle name="Ênfase5 11 2" xfId="842"/>
    <cellStyle name="Ênfase5 12 2" xfId="843"/>
    <cellStyle name="Ênfase5 13 2" xfId="844"/>
    <cellStyle name="Ênfase5 14 2" xfId="845"/>
    <cellStyle name="Ênfase5 15 2" xfId="846"/>
    <cellStyle name="Ênfase5 16 2" xfId="847"/>
    <cellStyle name="Ênfase5 17 2" xfId="848"/>
    <cellStyle name="Ênfase5 2" xfId="849"/>
    <cellStyle name="Ênfase5 2 2" xfId="850"/>
    <cellStyle name="Ênfase5 3" xfId="851"/>
    <cellStyle name="Ênfase5 3 2" xfId="852"/>
    <cellStyle name="Ênfase5 4" xfId="853"/>
    <cellStyle name="Ênfase5 4 2" xfId="854"/>
    <cellStyle name="Ênfase5 5" xfId="855"/>
    <cellStyle name="Ênfase5 5 2" xfId="856"/>
    <cellStyle name="Ênfase5 6" xfId="857"/>
    <cellStyle name="Ênfase5 6 2" xfId="858"/>
    <cellStyle name="Ênfase5 7" xfId="859"/>
    <cellStyle name="Ênfase5 7 2" xfId="860"/>
    <cellStyle name="Ênfase5 8" xfId="861"/>
    <cellStyle name="Ênfase5 8 2" xfId="862"/>
    <cellStyle name="Ênfase5 9 2" xfId="863"/>
    <cellStyle name="Ênfase6 1" xfId="864"/>
    <cellStyle name="Ênfase6 10 2" xfId="865"/>
    <cellStyle name="Ênfase6 11 2" xfId="866"/>
    <cellStyle name="Ênfase6 12 2" xfId="867"/>
    <cellStyle name="Ênfase6 13 2" xfId="868"/>
    <cellStyle name="Ênfase6 14 2" xfId="869"/>
    <cellStyle name="Ênfase6 15 2" xfId="870"/>
    <cellStyle name="Ênfase6 16 2" xfId="871"/>
    <cellStyle name="Ênfase6 17 2" xfId="872"/>
    <cellStyle name="Ênfase6 2" xfId="873"/>
    <cellStyle name="Ênfase6 2 2" xfId="874"/>
    <cellStyle name="Ênfase6 3" xfId="875"/>
    <cellStyle name="Ênfase6 3 2" xfId="876"/>
    <cellStyle name="Ênfase6 4" xfId="877"/>
    <cellStyle name="Ênfase6 4 2" xfId="878"/>
    <cellStyle name="Ênfase6 5" xfId="879"/>
    <cellStyle name="Ênfase6 5 2" xfId="880"/>
    <cellStyle name="Ênfase6 6" xfId="881"/>
    <cellStyle name="Ênfase6 6 2" xfId="882"/>
    <cellStyle name="Ênfase6 7" xfId="883"/>
    <cellStyle name="Ênfase6 7 2" xfId="884"/>
    <cellStyle name="Ênfase6 8" xfId="885"/>
    <cellStyle name="Ênfase6 8 2" xfId="886"/>
    <cellStyle name="Ênfase6 9 2" xfId="887"/>
    <cellStyle name="Entrada 1" xfId="888"/>
    <cellStyle name="Entrada 10 2" xfId="889"/>
    <cellStyle name="Entrada 11 2" xfId="890"/>
    <cellStyle name="Entrada 12 2" xfId="891"/>
    <cellStyle name="Entrada 13 2" xfId="892"/>
    <cellStyle name="Entrada 14 2" xfId="893"/>
    <cellStyle name="Entrada 15 2" xfId="894"/>
    <cellStyle name="Entrada 16 2" xfId="895"/>
    <cellStyle name="Entrada 17 2" xfId="896"/>
    <cellStyle name="Entrada 2" xfId="897"/>
    <cellStyle name="Entrada 2 2" xfId="898"/>
    <cellStyle name="Entrada 3" xfId="899"/>
    <cellStyle name="Entrada 3 2" xfId="900"/>
    <cellStyle name="Entrada 4" xfId="901"/>
    <cellStyle name="Entrada 4 2" xfId="902"/>
    <cellStyle name="Entrada 5" xfId="903"/>
    <cellStyle name="Entrada 5 2" xfId="904"/>
    <cellStyle name="Entrada 6" xfId="905"/>
    <cellStyle name="Entrada 6 2" xfId="906"/>
    <cellStyle name="Entrada 7" xfId="907"/>
    <cellStyle name="Entrada 7 2" xfId="908"/>
    <cellStyle name="Entrada 8" xfId="909"/>
    <cellStyle name="Entrada 8 2" xfId="910"/>
    <cellStyle name="Entrada 9 2" xfId="911"/>
    <cellStyle name="Euro" xfId="912"/>
    <cellStyle name="Euro 1" xfId="913"/>
    <cellStyle name="Excel_BuiltIn_Comma" xfId="914"/>
    <cellStyle name="Fixo" xfId="915"/>
    <cellStyle name="Heading" xfId="916"/>
    <cellStyle name="Heading1" xfId="917"/>
    <cellStyle name="Hyperlink 2" xfId="918"/>
    <cellStyle name="Incorreto 1" xfId="919"/>
    <cellStyle name="Incorreto 10 2" xfId="920"/>
    <cellStyle name="Incorreto 11 2" xfId="921"/>
    <cellStyle name="Incorreto 12 2" xfId="922"/>
    <cellStyle name="Incorreto 13 2" xfId="923"/>
    <cellStyle name="Incorreto 14 2" xfId="924"/>
    <cellStyle name="Incorreto 15 2" xfId="925"/>
    <cellStyle name="Incorreto 16 2" xfId="926"/>
    <cellStyle name="Incorreto 17 2" xfId="927"/>
    <cellStyle name="Incorreto 2" xfId="928"/>
    <cellStyle name="Incorreto 2 2" xfId="929"/>
    <cellStyle name="Incorreto 3" xfId="930"/>
    <cellStyle name="Incorreto 3 2" xfId="931"/>
    <cellStyle name="Incorreto 4" xfId="932"/>
    <cellStyle name="Incorreto 4 2" xfId="933"/>
    <cellStyle name="Incorreto 5" xfId="934"/>
    <cellStyle name="Incorreto 5 2" xfId="935"/>
    <cellStyle name="Incorreto 6" xfId="936"/>
    <cellStyle name="Incorreto 6 2" xfId="937"/>
    <cellStyle name="Incorreto 7" xfId="938"/>
    <cellStyle name="Incorreto 7 2" xfId="939"/>
    <cellStyle name="Incorreto 8" xfId="940"/>
    <cellStyle name="Incorreto 8 2" xfId="941"/>
    <cellStyle name="Incorreto 9 2" xfId="942"/>
    <cellStyle name="Moeda" xfId="1" builtinId="4"/>
    <cellStyle name="Moeda 2" xfId="943"/>
    <cellStyle name="Moeda 2 2" xfId="944"/>
    <cellStyle name="Moeda 2 3" xfId="945"/>
    <cellStyle name="Moeda 2 3 2" xfId="946"/>
    <cellStyle name="Moeda 2 4" xfId="947"/>
    <cellStyle name="Moeda 2 4 2" xfId="948"/>
    <cellStyle name="Moeda 3" xfId="949"/>
    <cellStyle name="Moeda 3 2" xfId="950"/>
    <cellStyle name="Moeda 3 2 2" xfId="951"/>
    <cellStyle name="Moeda 3 2 2 2" xfId="952"/>
    <cellStyle name="Moeda 3 2 2 3" xfId="953"/>
    <cellStyle name="Moeda 3 2 2 3 2" xfId="954"/>
    <cellStyle name="Moeda 3 2 3" xfId="955"/>
    <cellStyle name="Moeda 4" xfId="956"/>
    <cellStyle name="Moeda 4 2" xfId="957"/>
    <cellStyle name="Moeda 4 3" xfId="958"/>
    <cellStyle name="Moeda 5" xfId="959"/>
    <cellStyle name="Moeda 5 2" xfId="960"/>
    <cellStyle name="Moeda 5 3" xfId="961"/>
    <cellStyle name="Moeda 5 4" xfId="962"/>
    <cellStyle name="Moeda 5 5" xfId="963"/>
    <cellStyle name="Moeda 5 5 2" xfId="964"/>
    <cellStyle name="Moeda 6" xfId="965"/>
    <cellStyle name="Moeda 6 2" xfId="966"/>
    <cellStyle name="Moeda 6 3" xfId="967"/>
    <cellStyle name="Moeda 6 3 2" xfId="968"/>
    <cellStyle name="Moeda 6 4" xfId="969"/>
    <cellStyle name="Moeda 7" xfId="970"/>
    <cellStyle name="Moeda0" xfId="971"/>
    <cellStyle name="Neutra 1" xfId="972"/>
    <cellStyle name="Neutra 10 2" xfId="973"/>
    <cellStyle name="Neutra 11 2" xfId="974"/>
    <cellStyle name="Neutra 12 2" xfId="975"/>
    <cellStyle name="Neutra 13 2" xfId="976"/>
    <cellStyle name="Neutra 14 2" xfId="977"/>
    <cellStyle name="Neutra 15 2" xfId="978"/>
    <cellStyle name="Neutra 16 2" xfId="979"/>
    <cellStyle name="Neutra 17 2" xfId="980"/>
    <cellStyle name="Neutra 2" xfId="981"/>
    <cellStyle name="Neutra 2 2" xfId="982"/>
    <cellStyle name="Neutra 3" xfId="983"/>
    <cellStyle name="Neutra 3 2" xfId="984"/>
    <cellStyle name="Neutra 4" xfId="985"/>
    <cellStyle name="Neutra 4 2" xfId="986"/>
    <cellStyle name="Neutra 5" xfId="987"/>
    <cellStyle name="Neutra 5 2" xfId="988"/>
    <cellStyle name="Neutra 6" xfId="989"/>
    <cellStyle name="Neutra 6 2" xfId="990"/>
    <cellStyle name="Neutra 7" xfId="991"/>
    <cellStyle name="Neutra 7 2" xfId="992"/>
    <cellStyle name="Neutra 8" xfId="993"/>
    <cellStyle name="Neutra 8 2" xfId="994"/>
    <cellStyle name="Neutra 9 2" xfId="995"/>
    <cellStyle name="Normal" xfId="0" builtinId="0"/>
    <cellStyle name="Normal 10" xfId="996"/>
    <cellStyle name="Normal 10 2" xfId="997"/>
    <cellStyle name="Normal 100" xfId="998"/>
    <cellStyle name="Normal 101" xfId="999"/>
    <cellStyle name="Normal 102" xfId="1000"/>
    <cellStyle name="Normal 103" xfId="1001"/>
    <cellStyle name="Normal 104" xfId="1002"/>
    <cellStyle name="Normal 105" xfId="1003"/>
    <cellStyle name="Normal 106" xfId="1004"/>
    <cellStyle name="Normal 107" xfId="1005"/>
    <cellStyle name="Normal 108" xfId="1006"/>
    <cellStyle name="Normal 109" xfId="1007"/>
    <cellStyle name="Normal 11" xfId="1008"/>
    <cellStyle name="Normal 11 2" xfId="1009"/>
    <cellStyle name="Normal 110" xfId="1010"/>
    <cellStyle name="Normal 111" xfId="1011"/>
    <cellStyle name="Normal 112" xfId="1012"/>
    <cellStyle name="Normal 113" xfId="1013"/>
    <cellStyle name="Normal 114" xfId="1014"/>
    <cellStyle name="Normal 115" xfId="1015"/>
    <cellStyle name="Normal 116" xfId="1016"/>
    <cellStyle name="Normal 117" xfId="1017"/>
    <cellStyle name="Normal 118" xfId="1018"/>
    <cellStyle name="Normal 119" xfId="1019"/>
    <cellStyle name="Normal 12" xfId="1020"/>
    <cellStyle name="Normal 12 2" xfId="1021"/>
    <cellStyle name="Normal 12 2 2" xfId="1022"/>
    <cellStyle name="Normal 120" xfId="1023"/>
    <cellStyle name="Normal 121" xfId="1024"/>
    <cellStyle name="Normal 122" xfId="1025"/>
    <cellStyle name="Normal 123" xfId="1026"/>
    <cellStyle name="Normal 124" xfId="1027"/>
    <cellStyle name="Normal 125" xfId="1028"/>
    <cellStyle name="Normal 126" xfId="1029"/>
    <cellStyle name="Normal 127" xfId="1030"/>
    <cellStyle name="Normal 128" xfId="1031"/>
    <cellStyle name="Normal 129" xfId="1032"/>
    <cellStyle name="Normal 13" xfId="1033"/>
    <cellStyle name="Normal 13 2" xfId="1034"/>
    <cellStyle name="Normal 130" xfId="1035"/>
    <cellStyle name="Normal 131" xfId="1036"/>
    <cellStyle name="Normal 132" xfId="1037"/>
    <cellStyle name="Normal 133" xfId="1038"/>
    <cellStyle name="Normal 134" xfId="1039"/>
    <cellStyle name="Normal 135" xfId="1040"/>
    <cellStyle name="Normal 136" xfId="1041"/>
    <cellStyle name="Normal 137" xfId="1042"/>
    <cellStyle name="Normal 138" xfId="1043"/>
    <cellStyle name="Normal 139" xfId="1044"/>
    <cellStyle name="Normal 14" xfId="1045"/>
    <cellStyle name="Normal 14 2" xfId="1046"/>
    <cellStyle name="Normal 140" xfId="1047"/>
    <cellStyle name="Normal 141" xfId="1048"/>
    <cellStyle name="Normal 142" xfId="1049"/>
    <cellStyle name="Normal 143" xfId="1050"/>
    <cellStyle name="Normal 144" xfId="1051"/>
    <cellStyle name="Normal 145" xfId="1052"/>
    <cellStyle name="Normal 146" xfId="1053"/>
    <cellStyle name="Normal 147" xfId="1054"/>
    <cellStyle name="Normal 148" xfId="1055"/>
    <cellStyle name="Normal 149" xfId="1056"/>
    <cellStyle name="Normal 15" xfId="1057"/>
    <cellStyle name="Normal 15 2" xfId="1058"/>
    <cellStyle name="Normal 150" xfId="1059"/>
    <cellStyle name="Normal 151" xfId="1060"/>
    <cellStyle name="Normal 152" xfId="1061"/>
    <cellStyle name="Normal 153" xfId="1062"/>
    <cellStyle name="Normal 154" xfId="1063"/>
    <cellStyle name="Normal 155" xfId="1064"/>
    <cellStyle name="Normal 156" xfId="1065"/>
    <cellStyle name="Normal 157" xfId="1066"/>
    <cellStyle name="Normal 158" xfId="1067"/>
    <cellStyle name="Normal 159" xfId="1068"/>
    <cellStyle name="Normal 16" xfId="5"/>
    <cellStyle name="Normal 16 2" xfId="1069"/>
    <cellStyle name="Normal 160" xfId="1070"/>
    <cellStyle name="Normal 161" xfId="1071"/>
    <cellStyle name="Normal 162" xfId="1072"/>
    <cellStyle name="Normal 163" xfId="1073"/>
    <cellStyle name="Normal 164" xfId="1074"/>
    <cellStyle name="Normal 165" xfId="1075"/>
    <cellStyle name="Normal 166" xfId="1076"/>
    <cellStyle name="Normal 167" xfId="1077"/>
    <cellStyle name="Normal 168" xfId="1078"/>
    <cellStyle name="Normal 169" xfId="1079"/>
    <cellStyle name="Normal 17" xfId="1080"/>
    <cellStyle name="Normal 17 2" xfId="1081"/>
    <cellStyle name="Normal 170" xfId="1082"/>
    <cellStyle name="Normal 171" xfId="1083"/>
    <cellStyle name="Normal 172" xfId="1084"/>
    <cellStyle name="Normal 173" xfId="1085"/>
    <cellStyle name="Normal 174" xfId="1086"/>
    <cellStyle name="Normal 175" xfId="1087"/>
    <cellStyle name="Normal 176" xfId="1088"/>
    <cellStyle name="Normal 177" xfId="1089"/>
    <cellStyle name="Normal 178" xfId="1090"/>
    <cellStyle name="Normal 179" xfId="1091"/>
    <cellStyle name="Normal 18" xfId="1092"/>
    <cellStyle name="Normal 18 2" xfId="1093"/>
    <cellStyle name="Normal 180" xfId="1094"/>
    <cellStyle name="Normal 181" xfId="1095"/>
    <cellStyle name="Normal 182" xfId="1096"/>
    <cellStyle name="Normal 183" xfId="1097"/>
    <cellStyle name="Normal 184" xfId="1098"/>
    <cellStyle name="Normal 184 2" xfId="1099"/>
    <cellStyle name="Normal 185" xfId="1100"/>
    <cellStyle name="Normal 186" xfId="1101"/>
    <cellStyle name="Normal 187" xfId="1102"/>
    <cellStyle name="Normal 188" xfId="1103"/>
    <cellStyle name="Normal 189" xfId="1104"/>
    <cellStyle name="Normal 19" xfId="1105"/>
    <cellStyle name="Normal 190" xfId="1106"/>
    <cellStyle name="Normal 191" xfId="1107"/>
    <cellStyle name="Normal 192" xfId="1108"/>
    <cellStyle name="Normal 193" xfId="1109"/>
    <cellStyle name="Normal 194" xfId="1110"/>
    <cellStyle name="Normal 195" xfId="1111"/>
    <cellStyle name="Normal 196" xfId="1112"/>
    <cellStyle name="Normal 197" xfId="1113"/>
    <cellStyle name="Normal 198" xfId="1114"/>
    <cellStyle name="Normal 199" xfId="1115"/>
    <cellStyle name="Normal 2" xfId="3"/>
    <cellStyle name="Normal 2 1" xfId="1116"/>
    <cellStyle name="Normal 2 10" xfId="1117"/>
    <cellStyle name="Normal 2 11" xfId="1118"/>
    <cellStyle name="Normal 2 12" xfId="1119"/>
    <cellStyle name="Normal 2 13" xfId="1120"/>
    <cellStyle name="Normal 2 14" xfId="1121"/>
    <cellStyle name="Normal 2 15" xfId="1122"/>
    <cellStyle name="Normal 2 16" xfId="1123"/>
    <cellStyle name="Normal 2 17" xfId="1124"/>
    <cellStyle name="Normal 2 18" xfId="1125"/>
    <cellStyle name="Normal 2 2" xfId="1126"/>
    <cellStyle name="Normal 2 2 10" xfId="1127"/>
    <cellStyle name="Normal 2 2 11" xfId="1128"/>
    <cellStyle name="Normal 2 2 12" xfId="1129"/>
    <cellStyle name="Normal 2 2 13" xfId="1130"/>
    <cellStyle name="Normal 2 2 14" xfId="1131"/>
    <cellStyle name="Normal 2 2 15" xfId="1132"/>
    <cellStyle name="Normal 2 2 16" xfId="1133"/>
    <cellStyle name="Normal 2 2 2" xfId="1134"/>
    <cellStyle name="Normal 2 2 2 10" xfId="1135"/>
    <cellStyle name="Normal 2 2 2 11" xfId="1136"/>
    <cellStyle name="Normal 2 2 2 12" xfId="1137"/>
    <cellStyle name="Normal 2 2 2 13" xfId="1138"/>
    <cellStyle name="Normal 2 2 2 14" xfId="1139"/>
    <cellStyle name="Normal 2 2 2 2" xfId="1140"/>
    <cellStyle name="Normal 2 2 2 2 2" xfId="1141"/>
    <cellStyle name="Normal 2 2 2 3" xfId="1142"/>
    <cellStyle name="Normal 2 2 2 4" xfId="1143"/>
    <cellStyle name="Normal 2 2 2 5" xfId="1144"/>
    <cellStyle name="Normal 2 2 2 6" xfId="1145"/>
    <cellStyle name="Normal 2 2 2 7" xfId="1146"/>
    <cellStyle name="Normal 2 2 2 8" xfId="1147"/>
    <cellStyle name="Normal 2 2 2 9" xfId="1148"/>
    <cellStyle name="Normal 2 2 3" xfId="1149"/>
    <cellStyle name="Normal 2 2 4" xfId="1150"/>
    <cellStyle name="Normal 2 2 5" xfId="1151"/>
    <cellStyle name="Normal 2 2 5 2" xfId="1152"/>
    <cellStyle name="Normal 2 2 6" xfId="1153"/>
    <cellStyle name="Normal 2 2 7" xfId="1154"/>
    <cellStyle name="Normal 2 2 8" xfId="1155"/>
    <cellStyle name="Normal 2 2 9" xfId="1156"/>
    <cellStyle name="Normal 2 3" xfId="1157"/>
    <cellStyle name="Normal 2 3 10" xfId="1158"/>
    <cellStyle name="Normal 2 3 11" xfId="1159"/>
    <cellStyle name="Normal 2 3 12" xfId="1160"/>
    <cellStyle name="Normal 2 3 2" xfId="1161"/>
    <cellStyle name="Normal 2 3 2 2" xfId="1162"/>
    <cellStyle name="Normal 2 3 3" xfId="1163"/>
    <cellStyle name="Normal 2 3 4" xfId="1164"/>
    <cellStyle name="Normal 2 3 5" xfId="1165"/>
    <cellStyle name="Normal 2 3 6" xfId="1166"/>
    <cellStyle name="Normal 2 3 7" xfId="1167"/>
    <cellStyle name="Normal 2 3 8" xfId="1168"/>
    <cellStyle name="Normal 2 3 9" xfId="1169"/>
    <cellStyle name="Normal 2 4" xfId="1170"/>
    <cellStyle name="Normal 2 4 2" xfId="1171"/>
    <cellStyle name="Normal 2 5" xfId="1172"/>
    <cellStyle name="Normal 2 5 2" xfId="1173"/>
    <cellStyle name="Normal 2 6" xfId="1174"/>
    <cellStyle name="Normal 2 6 2" xfId="1175"/>
    <cellStyle name="Normal 2 7" xfId="1176"/>
    <cellStyle name="Normal 2 7 2" xfId="1177"/>
    <cellStyle name="Normal 2 8" xfId="1178"/>
    <cellStyle name="Normal 2 9" xfId="1179"/>
    <cellStyle name="Normal 2_ORÇAMENTO ESTACIONAMENTO DE CAMINHÕES" xfId="1180"/>
    <cellStyle name="Normal 20" xfId="1181"/>
    <cellStyle name="Normal 200" xfId="1182"/>
    <cellStyle name="Normal 201" xfId="1183"/>
    <cellStyle name="Normal 202" xfId="1184"/>
    <cellStyle name="Normal 203" xfId="1185"/>
    <cellStyle name="Normal 204" xfId="1186"/>
    <cellStyle name="Normal 205" xfId="1187"/>
    <cellStyle name="Normal 206" xfId="1188"/>
    <cellStyle name="Normal 207" xfId="1189"/>
    <cellStyle name="Normal 21" xfId="1190"/>
    <cellStyle name="Normal 21 2" xfId="1191"/>
    <cellStyle name="Normal 22" xfId="1192"/>
    <cellStyle name="Normal 22 2" xfId="1193"/>
    <cellStyle name="Normal 23" xfId="1194"/>
    <cellStyle name="Normal 23 2" xfId="1195"/>
    <cellStyle name="Normal 24" xfId="1196"/>
    <cellStyle name="Normal 24 2" xfId="1197"/>
    <cellStyle name="Normal 25" xfId="1198"/>
    <cellStyle name="Normal 25 2" xfId="1199"/>
    <cellStyle name="Normal 26" xfId="1200"/>
    <cellStyle name="Normal 26 2" xfId="1201"/>
    <cellStyle name="Normal 27" xfId="6"/>
    <cellStyle name="Normal 28" xfId="1202"/>
    <cellStyle name="Normal 28 2" xfId="1203"/>
    <cellStyle name="Normal 29" xfId="1204"/>
    <cellStyle name="Normal 29 2" xfId="1205"/>
    <cellStyle name="Normal 3" xfId="1206"/>
    <cellStyle name="Normal 3 1" xfId="1207"/>
    <cellStyle name="Normal 3 10" xfId="1208"/>
    <cellStyle name="Normal 3 11" xfId="1209"/>
    <cellStyle name="Normal 3 12" xfId="1210"/>
    <cellStyle name="Normal 3 13" xfId="1211"/>
    <cellStyle name="Normal 3 14" xfId="1212"/>
    <cellStyle name="Normal 3 15" xfId="1213"/>
    <cellStyle name="Normal 3 16" xfId="1214"/>
    <cellStyle name="Normal 3 17" xfId="1215"/>
    <cellStyle name="Normal 3 18" xfId="1216"/>
    <cellStyle name="Normal 3 19" xfId="1217"/>
    <cellStyle name="Normal 3 2" xfId="1218"/>
    <cellStyle name="Normal 3 2 2" xfId="1219"/>
    <cellStyle name="Normal 3 2 2 2" xfId="1220"/>
    <cellStyle name="Normal 3 2 2 3" xfId="1221"/>
    <cellStyle name="Normal 3 20" xfId="1222"/>
    <cellStyle name="Normal 3 21" xfId="1223"/>
    <cellStyle name="Normal 3 22" xfId="1224"/>
    <cellStyle name="Normal 3 23" xfId="1225"/>
    <cellStyle name="Normal 3 24" xfId="1226"/>
    <cellStyle name="Normal 3 25" xfId="1227"/>
    <cellStyle name="Normal 3 26" xfId="1228"/>
    <cellStyle name="Normal 3 27" xfId="1229"/>
    <cellStyle name="Normal 3 28" xfId="1230"/>
    <cellStyle name="Normal 3 29" xfId="1231"/>
    <cellStyle name="Normal 3 3" xfId="1232"/>
    <cellStyle name="Normal 3 3 2" xfId="1233"/>
    <cellStyle name="Normal 3 3 2 2" xfId="1234"/>
    <cellStyle name="Normal 3 3 2 3" xfId="1235"/>
    <cellStyle name="Normal 3 3 3" xfId="1236"/>
    <cellStyle name="Normal 3 30" xfId="1237"/>
    <cellStyle name="Normal 3 4" xfId="1238"/>
    <cellStyle name="Normal 3 4 2" xfId="1239"/>
    <cellStyle name="Normal 3 4 3" xfId="1240"/>
    <cellStyle name="Normal 3 4 4" xfId="1241"/>
    <cellStyle name="Normal 3 5" xfId="1242"/>
    <cellStyle name="Normal 3 5 2" xfId="1243"/>
    <cellStyle name="Normal 3 5 3" xfId="1244"/>
    <cellStyle name="Normal 3 6" xfId="1245"/>
    <cellStyle name="Normal 3 7" xfId="1246"/>
    <cellStyle name="Normal 3 8" xfId="1247"/>
    <cellStyle name="Normal 3 9" xfId="1248"/>
    <cellStyle name="Normal 30" xfId="1249"/>
    <cellStyle name="Normal 30 2" xfId="1250"/>
    <cellStyle name="Normal 31" xfId="1251"/>
    <cellStyle name="Normal 31 2" xfId="1252"/>
    <cellStyle name="Normal 32" xfId="1253"/>
    <cellStyle name="Normal 32 2" xfId="1254"/>
    <cellStyle name="Normal 33" xfId="1255"/>
    <cellStyle name="Normal 33 2" xfId="1256"/>
    <cellStyle name="Normal 34" xfId="1257"/>
    <cellStyle name="Normal 34 2" xfId="1258"/>
    <cellStyle name="Normal 35" xfId="1259"/>
    <cellStyle name="Normal 35 2" xfId="1260"/>
    <cellStyle name="Normal 36" xfId="1261"/>
    <cellStyle name="Normal 36 2" xfId="1262"/>
    <cellStyle name="Normal 37" xfId="1263"/>
    <cellStyle name="Normal 37 2" xfId="1264"/>
    <cellStyle name="Normal 38" xfId="1265"/>
    <cellStyle name="Normal 38 2" xfId="1266"/>
    <cellStyle name="Normal 39" xfId="1267"/>
    <cellStyle name="Normal 39 2" xfId="1268"/>
    <cellStyle name="Normal 4" xfId="1269"/>
    <cellStyle name="Normal 4 10" xfId="1270"/>
    <cellStyle name="Normal 4 11" xfId="1271"/>
    <cellStyle name="Normal 4 12" xfId="1272"/>
    <cellStyle name="Normal 4 13" xfId="1273"/>
    <cellStyle name="Normal 4 14" xfId="1274"/>
    <cellStyle name="Normal 4 15" xfId="1275"/>
    <cellStyle name="Normal 4 16" xfId="1276"/>
    <cellStyle name="Normal 4 17" xfId="1277"/>
    <cellStyle name="Normal 4 18" xfId="1278"/>
    <cellStyle name="Normal 4 19" xfId="1279"/>
    <cellStyle name="Normal 4 2" xfId="1280"/>
    <cellStyle name="Normal 4 2 2" xfId="1281"/>
    <cellStyle name="Normal 4 20" xfId="1282"/>
    <cellStyle name="Normal 4 3" xfId="1283"/>
    <cellStyle name="Normal 4 3 2" xfId="1284"/>
    <cellStyle name="Normal 4 4" xfId="1285"/>
    <cellStyle name="Normal 4 5" xfId="1286"/>
    <cellStyle name="Normal 4 6" xfId="1287"/>
    <cellStyle name="Normal 4 7" xfId="1288"/>
    <cellStyle name="Normal 4 8" xfId="1289"/>
    <cellStyle name="Normal 4 9" xfId="1290"/>
    <cellStyle name="Normal 4_Cópia de Orçamento SBTT" xfId="1291"/>
    <cellStyle name="Normal 40" xfId="1292"/>
    <cellStyle name="Normal 40 2" xfId="1293"/>
    <cellStyle name="Normal 41" xfId="1294"/>
    <cellStyle name="Normal 41 2" xfId="1295"/>
    <cellStyle name="Normal 42" xfId="1296"/>
    <cellStyle name="Normal 42 2" xfId="1297"/>
    <cellStyle name="Normal 43" xfId="1298"/>
    <cellStyle name="Normal 44" xfId="1299"/>
    <cellStyle name="Normal 45" xfId="1300"/>
    <cellStyle name="Normal 46" xfId="1301"/>
    <cellStyle name="Normal 46 2" xfId="1302"/>
    <cellStyle name="Normal 47" xfId="1303"/>
    <cellStyle name="Normal 47 2" xfId="1304"/>
    <cellStyle name="Normal 48" xfId="1305"/>
    <cellStyle name="Normal 48 2" xfId="1306"/>
    <cellStyle name="Normal 49" xfId="1307"/>
    <cellStyle name="Normal 5" xfId="1308"/>
    <cellStyle name="Normal 5 2" xfId="1309"/>
    <cellStyle name="Normal 5 2 2" xfId="1310"/>
    <cellStyle name="Normal 5 2 2 2" xfId="1311"/>
    <cellStyle name="Normal 5 3" xfId="1312"/>
    <cellStyle name="Normal 50" xfId="1313"/>
    <cellStyle name="Normal 50 2" xfId="1314"/>
    <cellStyle name="Normal 51" xfId="1315"/>
    <cellStyle name="Normal 52" xfId="1316"/>
    <cellStyle name="Normal 52 2" xfId="1317"/>
    <cellStyle name="Normal 53" xfId="1318"/>
    <cellStyle name="Normal 54" xfId="1319"/>
    <cellStyle name="Normal 55" xfId="1320"/>
    <cellStyle name="Normal 56" xfId="1321"/>
    <cellStyle name="Normal 56 2" xfId="1322"/>
    <cellStyle name="Normal 57" xfId="1323"/>
    <cellStyle name="Normal 57 2" xfId="1324"/>
    <cellStyle name="Normal 58" xfId="1325"/>
    <cellStyle name="Normal 59" xfId="1326"/>
    <cellStyle name="Normal 6" xfId="1327"/>
    <cellStyle name="Normal 6 2" xfId="1328"/>
    <cellStyle name="Normal 6 3" xfId="1329"/>
    <cellStyle name="Normal 60" xfId="1330"/>
    <cellStyle name="Normal 60 2" xfId="1331"/>
    <cellStyle name="Normal 61" xfId="1332"/>
    <cellStyle name="Normal 62" xfId="1333"/>
    <cellStyle name="Normal 63" xfId="1334"/>
    <cellStyle name="Normal 64" xfId="1335"/>
    <cellStyle name="Normal 65" xfId="1336"/>
    <cellStyle name="Normal 66" xfId="1337"/>
    <cellStyle name="Normal 67" xfId="1338"/>
    <cellStyle name="Normal 68" xfId="1339"/>
    <cellStyle name="Normal 69" xfId="1340"/>
    <cellStyle name="Normal 7" xfId="1341"/>
    <cellStyle name="Normal 7 2" xfId="1342"/>
    <cellStyle name="Normal 7 3" xfId="1343"/>
    <cellStyle name="Normal 7 3 2" xfId="1344"/>
    <cellStyle name="Normal 70" xfId="1345"/>
    <cellStyle name="Normal 71" xfId="1346"/>
    <cellStyle name="Normal 72" xfId="1347"/>
    <cellStyle name="Normal 73" xfId="1348"/>
    <cellStyle name="Normal 74" xfId="1349"/>
    <cellStyle name="Normal 75" xfId="1350"/>
    <cellStyle name="Normal 76" xfId="1351"/>
    <cellStyle name="Normal 77" xfId="1352"/>
    <cellStyle name="Normal 78" xfId="1353"/>
    <cellStyle name="Normal 79" xfId="1354"/>
    <cellStyle name="Normal 8" xfId="1355"/>
    <cellStyle name="Normal 8 2" xfId="1356"/>
    <cellStyle name="Normal 8 3" xfId="1357"/>
    <cellStyle name="Normal 80" xfId="1358"/>
    <cellStyle name="Normal 81" xfId="1359"/>
    <cellStyle name="Normal 82" xfId="1360"/>
    <cellStyle name="Normal 83" xfId="1361"/>
    <cellStyle name="Normal 84" xfId="1362"/>
    <cellStyle name="Normal 85" xfId="1363"/>
    <cellStyle name="Normal 86" xfId="1364"/>
    <cellStyle name="Normal 87" xfId="1365"/>
    <cellStyle name="Normal 88" xfId="1366"/>
    <cellStyle name="Normal 89" xfId="1367"/>
    <cellStyle name="Normal 9" xfId="1368"/>
    <cellStyle name="Normal 9 2" xfId="1369"/>
    <cellStyle name="Normal 90" xfId="1370"/>
    <cellStyle name="Normal 91" xfId="1371"/>
    <cellStyle name="Normal 92" xfId="1372"/>
    <cellStyle name="Normal 93" xfId="1373"/>
    <cellStyle name="Normal 94" xfId="1374"/>
    <cellStyle name="Normal 95" xfId="1375"/>
    <cellStyle name="Normal 96" xfId="1376"/>
    <cellStyle name="Normal 97" xfId="1377"/>
    <cellStyle name="Normal 98" xfId="1378"/>
    <cellStyle name="Normal 99" xfId="1379"/>
    <cellStyle name="Nota 1" xfId="1380"/>
    <cellStyle name="Nota 10" xfId="1381"/>
    <cellStyle name="Nota 10 2" xfId="1382"/>
    <cellStyle name="Nota 11" xfId="1383"/>
    <cellStyle name="Nota 11 2" xfId="1384"/>
    <cellStyle name="Nota 12" xfId="1385"/>
    <cellStyle name="Nota 12 2" xfId="1386"/>
    <cellStyle name="Nota 13" xfId="1387"/>
    <cellStyle name="Nota 13 2" xfId="1388"/>
    <cellStyle name="Nota 14" xfId="1389"/>
    <cellStyle name="Nota 14 2" xfId="1390"/>
    <cellStyle name="Nota 15" xfId="1391"/>
    <cellStyle name="Nota 15 2" xfId="1392"/>
    <cellStyle name="Nota 16" xfId="1393"/>
    <cellStyle name="Nota 16 2" xfId="1394"/>
    <cellStyle name="Nota 17" xfId="1395"/>
    <cellStyle name="Nota 17 2" xfId="1396"/>
    <cellStyle name="Nota 18" xfId="1397"/>
    <cellStyle name="Nota 19" xfId="1398"/>
    <cellStyle name="Nota 2" xfId="1399"/>
    <cellStyle name="Nota 2 10" xfId="1400"/>
    <cellStyle name="Nota 2 11" xfId="1401"/>
    <cellStyle name="Nota 2 12" xfId="1402"/>
    <cellStyle name="Nota 2 13" xfId="1403"/>
    <cellStyle name="Nota 2 14" xfId="1404"/>
    <cellStyle name="Nota 2 15" xfId="1405"/>
    <cellStyle name="Nota 2 16" xfId="1406"/>
    <cellStyle name="Nota 2 17" xfId="1407"/>
    <cellStyle name="Nota 2 18" xfId="1408"/>
    <cellStyle name="Nota 2 19" xfId="1409"/>
    <cellStyle name="Nota 2 2" xfId="1410"/>
    <cellStyle name="Nota 2 2 2" xfId="1411"/>
    <cellStyle name="Nota 2 2 2 2" xfId="1412"/>
    <cellStyle name="Nota 2 2 3" xfId="1413"/>
    <cellStyle name="Nota 2 2 4" xfId="1414"/>
    <cellStyle name="Nota 2 2 4 2" xfId="1415"/>
    <cellStyle name="Nota 2 2 5" xfId="1416"/>
    <cellStyle name="Nota 2 20" xfId="1417"/>
    <cellStyle name="Nota 2 20 2" xfId="1418"/>
    <cellStyle name="Nota 2 21" xfId="1419"/>
    <cellStyle name="Nota 2 22" xfId="1420"/>
    <cellStyle name="Nota 2 3" xfId="1421"/>
    <cellStyle name="Nota 2 4" xfId="1422"/>
    <cellStyle name="Nota 2 5" xfId="1423"/>
    <cellStyle name="Nota 2 6" xfId="1424"/>
    <cellStyle name="Nota 2 7" xfId="1425"/>
    <cellStyle name="Nota 2 8" xfId="1426"/>
    <cellStyle name="Nota 2 9" xfId="1427"/>
    <cellStyle name="Nota 20" xfId="1428"/>
    <cellStyle name="Nota 21" xfId="1429"/>
    <cellStyle name="Nota 22" xfId="1430"/>
    <cellStyle name="Nota 23" xfId="1431"/>
    <cellStyle name="Nota 24" xfId="1432"/>
    <cellStyle name="Nota 25" xfId="1433"/>
    <cellStyle name="Nota 26" xfId="1434"/>
    <cellStyle name="Nota 27" xfId="1435"/>
    <cellStyle name="Nota 3" xfId="1436"/>
    <cellStyle name="Nota 3 2" xfId="1437"/>
    <cellStyle name="Nota 3 2 2" xfId="1438"/>
    <cellStyle name="Nota 3 2 2 2" xfId="1439"/>
    <cellStyle name="Nota 3 2 3" xfId="1440"/>
    <cellStyle name="Nota 3 2 4" xfId="1441"/>
    <cellStyle name="Nota 3 2 4 2" xfId="1442"/>
    <cellStyle name="Nota 3 2 5" xfId="1443"/>
    <cellStyle name="Nota 3 3" xfId="1444"/>
    <cellStyle name="Nota 3 4" xfId="1445"/>
    <cellStyle name="Nota 3 4 2" xfId="1446"/>
    <cellStyle name="Nota 3 5" xfId="1447"/>
    <cellStyle name="Nota 3 6" xfId="1448"/>
    <cellStyle name="Nota 4" xfId="1449"/>
    <cellStyle name="Nota 4 2" xfId="1450"/>
    <cellStyle name="Nota 4 2 2" xfId="1451"/>
    <cellStyle name="Nota 4 2 2 2" xfId="1452"/>
    <cellStyle name="Nota 4 2 3" xfId="1453"/>
    <cellStyle name="Nota 4 2 4" xfId="1454"/>
    <cellStyle name="Nota 4 2 4 2" xfId="1455"/>
    <cellStyle name="Nota 4 2 5" xfId="1456"/>
    <cellStyle name="Nota 4 3" xfId="1457"/>
    <cellStyle name="Nota 4 4" xfId="1458"/>
    <cellStyle name="Nota 4 4 2" xfId="1459"/>
    <cellStyle name="Nota 4 5" xfId="1460"/>
    <cellStyle name="Nota 4 6" xfId="1461"/>
    <cellStyle name="Nota 5" xfId="1462"/>
    <cellStyle name="Nota 5 2" xfId="1463"/>
    <cellStyle name="Nota 6" xfId="1464"/>
    <cellStyle name="Nota 6 2" xfId="1465"/>
    <cellStyle name="Nota 7" xfId="1466"/>
    <cellStyle name="Nota 7 2" xfId="1467"/>
    <cellStyle name="Nota 8" xfId="1468"/>
    <cellStyle name="Nota 8 2" xfId="1469"/>
    <cellStyle name="Nota 9" xfId="1470"/>
    <cellStyle name="Nota 9 2" xfId="1471"/>
    <cellStyle name="padroes" xfId="1472"/>
    <cellStyle name="padroes 1" xfId="1473"/>
    <cellStyle name="Percent 2" xfId="1474"/>
    <cellStyle name="planilhas" xfId="1475"/>
    <cellStyle name="planilhas 1" xfId="1476"/>
    <cellStyle name="Porcentagem" xfId="2" builtinId="5"/>
    <cellStyle name="Porcentagem 10 2" xfId="1477"/>
    <cellStyle name="Porcentagem 12 2" xfId="1478"/>
    <cellStyle name="Porcentagem 2" xfId="4"/>
    <cellStyle name="Porcentagem 2 1" xfId="1479"/>
    <cellStyle name="Porcentagem 2 2" xfId="1480"/>
    <cellStyle name="Porcentagem 2 2 2" xfId="1481"/>
    <cellStyle name="Porcentagem 2 2 3" xfId="1482"/>
    <cellStyle name="Porcentagem 2 3" xfId="1483"/>
    <cellStyle name="Porcentagem 2 3 2" xfId="1484"/>
    <cellStyle name="Porcentagem 2 3 2 2" xfId="1485"/>
    <cellStyle name="Porcentagem 2 3 3" xfId="1486"/>
    <cellStyle name="Porcentagem 2 3 3 2" xfId="1487"/>
    <cellStyle name="Porcentagem 2 3 4" xfId="1488"/>
    <cellStyle name="Porcentagem 2 4" xfId="1489"/>
    <cellStyle name="Porcentagem 2 5" xfId="1490"/>
    <cellStyle name="Porcentagem 2 6" xfId="1491"/>
    <cellStyle name="Porcentagem 2 6 2" xfId="1492"/>
    <cellStyle name="Porcentagem 2 7" xfId="1493"/>
    <cellStyle name="Porcentagem 3" xfId="1494"/>
    <cellStyle name="Porcentagem 3 2" xfId="1495"/>
    <cellStyle name="Porcentagem 3 2 2" xfId="1496"/>
    <cellStyle name="Porcentagem 3 3" xfId="1497"/>
    <cellStyle name="Porcentagem 3 4" xfId="1498"/>
    <cellStyle name="Porcentagem 3 4 2" xfId="1499"/>
    <cellStyle name="Porcentagem 3 5" xfId="1500"/>
    <cellStyle name="Porcentagem 3 5 2" xfId="1501"/>
    <cellStyle name="Porcentagem 4" xfId="1502"/>
    <cellStyle name="Porcentagem 4 2" xfId="1503"/>
    <cellStyle name="Porcentagem 4 2 2" xfId="1504"/>
    <cellStyle name="Porcentagem 4 2 2 2" xfId="1505"/>
    <cellStyle name="Porcentagem 4 2 3" xfId="1506"/>
    <cellStyle name="Porcentagem 4 2 4" xfId="1507"/>
    <cellStyle name="Porcentagem 4 3" xfId="1508"/>
    <cellStyle name="Porcentagem 4 4" xfId="1509"/>
    <cellStyle name="Porcentagem 4 4 2" xfId="1510"/>
    <cellStyle name="Porcentagem 4 5" xfId="1511"/>
    <cellStyle name="Porcentagem 4 5 2" xfId="1512"/>
    <cellStyle name="Porcentagem 5" xfId="1513"/>
    <cellStyle name="Porcentagem 5 2" xfId="1514"/>
    <cellStyle name="Porcentagem 6" xfId="1515"/>
    <cellStyle name="Porcentagem 6 2" xfId="1516"/>
    <cellStyle name="Porcentagem 7" xfId="1517"/>
    <cellStyle name="Porcentagem 7 2" xfId="1518"/>
    <cellStyle name="Porcentagem 8 2" xfId="1519"/>
    <cellStyle name="Porcentagem 9 2" xfId="1520"/>
    <cellStyle name="Result" xfId="1521"/>
    <cellStyle name="Result2" xfId="1522"/>
    <cellStyle name="Saída 1" xfId="1523"/>
    <cellStyle name="Saída 10 2" xfId="1524"/>
    <cellStyle name="Saída 11 2" xfId="1525"/>
    <cellStyle name="Saída 12 2" xfId="1526"/>
    <cellStyle name="Saída 13 2" xfId="1527"/>
    <cellStyle name="Saída 14 2" xfId="1528"/>
    <cellStyle name="Saída 15 2" xfId="1529"/>
    <cellStyle name="Saída 16 2" xfId="1530"/>
    <cellStyle name="Saída 17 2" xfId="1531"/>
    <cellStyle name="Saída 2" xfId="1532"/>
    <cellStyle name="Saída 2 2" xfId="1533"/>
    <cellStyle name="Saída 3" xfId="1534"/>
    <cellStyle name="Saída 3 2" xfId="1535"/>
    <cellStyle name="Saída 4" xfId="1536"/>
    <cellStyle name="Saída 4 2" xfId="1537"/>
    <cellStyle name="Saída 5" xfId="1538"/>
    <cellStyle name="Saída 5 2" xfId="1539"/>
    <cellStyle name="Saída 6" xfId="1540"/>
    <cellStyle name="Saída 6 2" xfId="1541"/>
    <cellStyle name="Saída 7" xfId="1542"/>
    <cellStyle name="Saída 7 2" xfId="1543"/>
    <cellStyle name="Saída 8" xfId="1544"/>
    <cellStyle name="Saída 8 2" xfId="1545"/>
    <cellStyle name="Saída 9 2" xfId="1546"/>
    <cellStyle name="Separador de milhares 10" xfId="1547"/>
    <cellStyle name="Separador de milhares 10 10" xfId="1548"/>
    <cellStyle name="Separador de milhares 10 11" xfId="1549"/>
    <cellStyle name="Separador de milhares 10 12" xfId="1550"/>
    <cellStyle name="Separador de milhares 10 13" xfId="1551"/>
    <cellStyle name="Separador de milhares 10 14" xfId="1552"/>
    <cellStyle name="Separador de milhares 10 2" xfId="1553"/>
    <cellStyle name="Separador de milhares 10 3" xfId="1554"/>
    <cellStyle name="Separador de milhares 10 4" xfId="1555"/>
    <cellStyle name="Separador de milhares 10 5" xfId="1556"/>
    <cellStyle name="Separador de milhares 10 6" xfId="1557"/>
    <cellStyle name="Separador de milhares 10 7" xfId="1558"/>
    <cellStyle name="Separador de milhares 10 8" xfId="1559"/>
    <cellStyle name="Separador de milhares 10 9" xfId="1560"/>
    <cellStyle name="Separador de milhares 100" xfId="1561"/>
    <cellStyle name="Separador de milhares 101" xfId="1562"/>
    <cellStyle name="Separador de milhares 102" xfId="1563"/>
    <cellStyle name="Separador de milhares 103" xfId="1564"/>
    <cellStyle name="Separador de milhares 104" xfId="1565"/>
    <cellStyle name="Separador de milhares 105" xfId="1566"/>
    <cellStyle name="Separador de milhares 106" xfId="1567"/>
    <cellStyle name="Separador de milhares 107" xfId="1568"/>
    <cellStyle name="Separador de milhares 108" xfId="1569"/>
    <cellStyle name="Separador de milhares 109" xfId="1570"/>
    <cellStyle name="Separador de milhares 11" xfId="1571"/>
    <cellStyle name="Separador de milhares 11 2" xfId="1572"/>
    <cellStyle name="Separador de milhares 110" xfId="1573"/>
    <cellStyle name="Separador de milhares 111" xfId="1574"/>
    <cellStyle name="Separador de milhares 112" xfId="1575"/>
    <cellStyle name="Separador de milhares 113" xfId="1576"/>
    <cellStyle name="Separador de milhares 114" xfId="1577"/>
    <cellStyle name="Separador de milhares 115" xfId="1578"/>
    <cellStyle name="Separador de milhares 116" xfId="1579"/>
    <cellStyle name="Separador de milhares 117" xfId="1580"/>
    <cellStyle name="Separador de milhares 118" xfId="1581"/>
    <cellStyle name="Separador de milhares 119" xfId="1582"/>
    <cellStyle name="Separador de milhares 12" xfId="1583"/>
    <cellStyle name="Separador de milhares 12 2" xfId="1584"/>
    <cellStyle name="Separador de milhares 120" xfId="1585"/>
    <cellStyle name="Separador de milhares 121" xfId="1586"/>
    <cellStyle name="Separador de milhares 122" xfId="1587"/>
    <cellStyle name="Separador de milhares 123" xfId="1588"/>
    <cellStyle name="Separador de milhares 124" xfId="1589"/>
    <cellStyle name="Separador de milhares 125" xfId="1590"/>
    <cellStyle name="Separador de milhares 126" xfId="1591"/>
    <cellStyle name="Separador de milhares 127" xfId="1592"/>
    <cellStyle name="Separador de milhares 128" xfId="1593"/>
    <cellStyle name="Separador de milhares 129" xfId="1594"/>
    <cellStyle name="Separador de milhares 13" xfId="1595"/>
    <cellStyle name="Separador de milhares 13 2" xfId="1596"/>
    <cellStyle name="Separador de milhares 130" xfId="1597"/>
    <cellStyle name="Separador de milhares 131" xfId="1598"/>
    <cellStyle name="Separador de milhares 132" xfId="1599"/>
    <cellStyle name="Separador de milhares 133" xfId="1600"/>
    <cellStyle name="Separador de milhares 134" xfId="1601"/>
    <cellStyle name="Separador de milhares 135" xfId="1602"/>
    <cellStyle name="Separador de milhares 136" xfId="1603"/>
    <cellStyle name="Separador de milhares 137" xfId="1604"/>
    <cellStyle name="Separador de milhares 138" xfId="1605"/>
    <cellStyle name="Separador de milhares 139" xfId="1606"/>
    <cellStyle name="Separador de milhares 14" xfId="1607"/>
    <cellStyle name="Separador de milhares 14 2" xfId="1608"/>
    <cellStyle name="Separador de milhares 140" xfId="1609"/>
    <cellStyle name="Separador de milhares 141" xfId="1610"/>
    <cellStyle name="Separador de milhares 142" xfId="1611"/>
    <cellStyle name="Separador de milhares 143" xfId="1612"/>
    <cellStyle name="Separador de milhares 144" xfId="1613"/>
    <cellStyle name="Separador de milhares 145" xfId="1614"/>
    <cellStyle name="Separador de milhares 146" xfId="1615"/>
    <cellStyle name="Separador de milhares 147" xfId="1616"/>
    <cellStyle name="Separador de milhares 148" xfId="1617"/>
    <cellStyle name="Separador de milhares 149" xfId="1618"/>
    <cellStyle name="Separador de milhares 15" xfId="1619"/>
    <cellStyle name="Separador de milhares 15 2" xfId="1620"/>
    <cellStyle name="Separador de milhares 150" xfId="1621"/>
    <cellStyle name="Separador de milhares 151" xfId="1622"/>
    <cellStyle name="Separador de milhares 152" xfId="1623"/>
    <cellStyle name="Separador de milhares 153" xfId="1624"/>
    <cellStyle name="Separador de milhares 154" xfId="1625"/>
    <cellStyle name="Separador de milhares 155" xfId="1626"/>
    <cellStyle name="Separador de milhares 156" xfId="1627"/>
    <cellStyle name="Separador de milhares 157" xfId="1628"/>
    <cellStyle name="Separador de milhares 158" xfId="1629"/>
    <cellStyle name="Separador de milhares 159" xfId="1630"/>
    <cellStyle name="Separador de milhares 16" xfId="1631"/>
    <cellStyle name="Separador de milhares 16 2" xfId="1632"/>
    <cellStyle name="Separador de milhares 160" xfId="1633"/>
    <cellStyle name="Separador de milhares 161" xfId="1634"/>
    <cellStyle name="Separador de milhares 162" xfId="1635"/>
    <cellStyle name="Separador de milhares 163" xfId="1636"/>
    <cellStyle name="Separador de milhares 164" xfId="1637"/>
    <cellStyle name="Separador de milhares 165" xfId="1638"/>
    <cellStyle name="Separador de milhares 166" xfId="1639"/>
    <cellStyle name="Separador de milhares 167" xfId="1640"/>
    <cellStyle name="Separador de milhares 168" xfId="1641"/>
    <cellStyle name="Separador de milhares 169" xfId="1642"/>
    <cellStyle name="Separador de milhares 17" xfId="1643"/>
    <cellStyle name="Separador de milhares 170" xfId="1644"/>
    <cellStyle name="Separador de milhares 171" xfId="1645"/>
    <cellStyle name="Separador de milhares 172" xfId="1646"/>
    <cellStyle name="Separador de milhares 173" xfId="1647"/>
    <cellStyle name="Separador de milhares 174" xfId="1648"/>
    <cellStyle name="Separador de milhares 175" xfId="1649"/>
    <cellStyle name="Separador de milhares 176" xfId="1650"/>
    <cellStyle name="Separador de milhares 177" xfId="1651"/>
    <cellStyle name="Separador de milhares 178" xfId="1652"/>
    <cellStyle name="Separador de milhares 179" xfId="1653"/>
    <cellStyle name="Separador de milhares 18" xfId="1654"/>
    <cellStyle name="Separador de milhares 18 2" xfId="1655"/>
    <cellStyle name="Separador de milhares 180" xfId="1656"/>
    <cellStyle name="Separador de milhares 181" xfId="1657"/>
    <cellStyle name="Separador de milhares 182" xfId="1658"/>
    <cellStyle name="Separador de milhares 183" xfId="1659"/>
    <cellStyle name="Separador de milhares 184" xfId="1660"/>
    <cellStyle name="Separador de milhares 185" xfId="1661"/>
    <cellStyle name="Separador de milhares 19" xfId="1662"/>
    <cellStyle name="Separador de milhares 19 2" xfId="1663"/>
    <cellStyle name="Separador de milhares 2" xfId="1664"/>
    <cellStyle name="Separador de milhares 2 1" xfId="1665"/>
    <cellStyle name="Separador de milhares 2 10" xfId="1666"/>
    <cellStyle name="Separador de milhares 2 11" xfId="1667"/>
    <cellStyle name="Separador de milhares 2 12" xfId="1668"/>
    <cellStyle name="Separador de milhares 2 13" xfId="1669"/>
    <cellStyle name="Separador de milhares 2 14" xfId="1670"/>
    <cellStyle name="Separador de milhares 2 15" xfId="1671"/>
    <cellStyle name="Separador de milhares 2 16" xfId="1672"/>
    <cellStyle name="Separador de milhares 2 17" xfId="1673"/>
    <cellStyle name="Separador de milhares 2 18" xfId="1674"/>
    <cellStyle name="Separador de milhares 2 19" xfId="1675"/>
    <cellStyle name="Separador de milhares 2 2" xfId="1676"/>
    <cellStyle name="Separador de milhares 2 2 10" xfId="1677"/>
    <cellStyle name="Separador de milhares 2 2 11" xfId="1678"/>
    <cellStyle name="Separador de milhares 2 2 12" xfId="1679"/>
    <cellStyle name="Separador de milhares 2 2 13" xfId="1680"/>
    <cellStyle name="Separador de milhares 2 2 2" xfId="1681"/>
    <cellStyle name="Separador de milhares 2 2 2 2" xfId="1682"/>
    <cellStyle name="Separador de milhares 2 2 3" xfId="1683"/>
    <cellStyle name="Separador de milhares 2 2 4" xfId="1684"/>
    <cellStyle name="Separador de milhares 2 2 5" xfId="1685"/>
    <cellStyle name="Separador de milhares 2 2 6" xfId="1686"/>
    <cellStyle name="Separador de milhares 2 2 7" xfId="1687"/>
    <cellStyle name="Separador de milhares 2 2 8" xfId="1688"/>
    <cellStyle name="Separador de milhares 2 2 9" xfId="1689"/>
    <cellStyle name="Separador de milhares 2 20" xfId="1690"/>
    <cellStyle name="Separador de milhares 2 21" xfId="1691"/>
    <cellStyle name="Separador de milhares 2 22" xfId="1692"/>
    <cellStyle name="Separador de milhares 2 23" xfId="1693"/>
    <cellStyle name="Separador de milhares 2 24" xfId="1694"/>
    <cellStyle name="Separador de milhares 2 25" xfId="1695"/>
    <cellStyle name="Separador de milhares 2 26" xfId="1696"/>
    <cellStyle name="Separador de milhares 2 27" xfId="1697"/>
    <cellStyle name="Separador de milhares 2 28" xfId="1698"/>
    <cellStyle name="Separador de milhares 2 29" xfId="1699"/>
    <cellStyle name="Separador de milhares 2 29 2" xfId="1700"/>
    <cellStyle name="Separador de milhares 2 3" xfId="1701"/>
    <cellStyle name="Separador de milhares 2 30" xfId="1702"/>
    <cellStyle name="Separador de milhares 2 31" xfId="1703"/>
    <cellStyle name="Separador de milhares 2 32" xfId="1704"/>
    <cellStyle name="Separador de milhares 2 33" xfId="1705"/>
    <cellStyle name="Separador de milhares 2 34" xfId="1706"/>
    <cellStyle name="Separador de milhares 2 35" xfId="1707"/>
    <cellStyle name="Separador de milhares 2 36" xfId="1708"/>
    <cellStyle name="Separador de milhares 2 37" xfId="1709"/>
    <cellStyle name="Separador de milhares 2 38" xfId="1710"/>
    <cellStyle name="Separador de milhares 2 39" xfId="1711"/>
    <cellStyle name="Separador de milhares 2 4" xfId="1712"/>
    <cellStyle name="Separador de milhares 2 40" xfId="1713"/>
    <cellStyle name="Separador de milhares 2 41" xfId="1714"/>
    <cellStyle name="Separador de milhares 2 42" xfId="1715"/>
    <cellStyle name="Separador de milhares 2 43" xfId="1716"/>
    <cellStyle name="Separador de milhares 2 44" xfId="1717"/>
    <cellStyle name="Separador de milhares 2 44 2" xfId="1718"/>
    <cellStyle name="Separador de milhares 2 5" xfId="1719"/>
    <cellStyle name="Separador de milhares 2 6" xfId="1720"/>
    <cellStyle name="Separador de milhares 2 7" xfId="1721"/>
    <cellStyle name="Separador de milhares 2 8" xfId="1722"/>
    <cellStyle name="Separador de milhares 2 9" xfId="1723"/>
    <cellStyle name="Separador de milhares 20" xfId="1724"/>
    <cellStyle name="Separador de milhares 21" xfId="1725"/>
    <cellStyle name="Separador de milhares 22" xfId="1726"/>
    <cellStyle name="Separador de milhares 22 2" xfId="1727"/>
    <cellStyle name="Separador de milhares 23" xfId="1728"/>
    <cellStyle name="Separador de milhares 24" xfId="1729"/>
    <cellStyle name="Separador de milhares 25" xfId="1730"/>
    <cellStyle name="Separador de milhares 25 2" xfId="1731"/>
    <cellStyle name="Separador de milhares 26" xfId="1732"/>
    <cellStyle name="Separador de milhares 26 2" xfId="1733"/>
    <cellStyle name="Separador de milhares 27" xfId="1734"/>
    <cellStyle name="Separador de milhares 27 2" xfId="1735"/>
    <cellStyle name="Separador de milhares 27 2 2" xfId="1736"/>
    <cellStyle name="Separador de milhares 27 3" xfId="1737"/>
    <cellStyle name="Separador de milhares 27 4" xfId="1738"/>
    <cellStyle name="Separador de milhares 27 4 2" xfId="1739"/>
    <cellStyle name="Separador de milhares 27 5" xfId="1740"/>
    <cellStyle name="Separador de milhares 28" xfId="1741"/>
    <cellStyle name="Separador de milhares 29" xfId="1742"/>
    <cellStyle name="Separador de milhares 3" xfId="1743"/>
    <cellStyle name="Separador de milhares 3 1" xfId="1744"/>
    <cellStyle name="Separador de milhares 3 2" xfId="1745"/>
    <cellStyle name="Separador de milhares 3 2 2" xfId="1746"/>
    <cellStyle name="Separador de milhares 3 2 2 2" xfId="1747"/>
    <cellStyle name="Separador de milhares 3 2 2 3" xfId="1748"/>
    <cellStyle name="Separador de milhares 3 2 2 3 2" xfId="1749"/>
    <cellStyle name="Separador de milhares 3 2 3" xfId="1750"/>
    <cellStyle name="Separador de milhares 3 2 3 2" xfId="1751"/>
    <cellStyle name="Separador de milhares 3 2 4" xfId="1752"/>
    <cellStyle name="Separador de milhares 3 2 5" xfId="1753"/>
    <cellStyle name="Separador de milhares 3 3" xfId="1754"/>
    <cellStyle name="Separador de milhares 3 3 2" xfId="1755"/>
    <cellStyle name="Separador de milhares 3 3 3" xfId="1756"/>
    <cellStyle name="Separador de milhares 3 4" xfId="1757"/>
    <cellStyle name="Separador de milhares 3 4 2" xfId="1758"/>
    <cellStyle name="Separador de milhares 3 4 3" xfId="1759"/>
    <cellStyle name="Separador de milhares 3 4 3 2" xfId="1760"/>
    <cellStyle name="Separador de milhares 3 4 4" xfId="1761"/>
    <cellStyle name="Separador de milhares 3 5" xfId="1762"/>
    <cellStyle name="Separador de milhares 3 5 2" xfId="1763"/>
    <cellStyle name="Separador de milhares 3 5 3" xfId="1764"/>
    <cellStyle name="Separador de milhares 30" xfId="1765"/>
    <cellStyle name="Separador de milhares 31" xfId="1766"/>
    <cellStyle name="Separador de milhares 32" xfId="1767"/>
    <cellStyle name="Separador de milhares 33" xfId="1768"/>
    <cellStyle name="Separador de milhares 34" xfId="1769"/>
    <cellStyle name="Separador de milhares 35" xfId="1770"/>
    <cellStyle name="Separador de milhares 36" xfId="1771"/>
    <cellStyle name="Separador de milhares 37" xfId="1772"/>
    <cellStyle name="Separador de milhares 38" xfId="1773"/>
    <cellStyle name="Separador de milhares 39" xfId="1774"/>
    <cellStyle name="Separador de milhares 4" xfId="1775"/>
    <cellStyle name="Separador de milhares 4 2" xfId="1776"/>
    <cellStyle name="Separador de milhares 4 2 2" xfId="1777"/>
    <cellStyle name="Separador de milhares 4 2 3" xfId="1778"/>
    <cellStyle name="Separador de milhares 4 2 3 2" xfId="1779"/>
    <cellStyle name="Separador de milhares 4 2 4" xfId="1780"/>
    <cellStyle name="Separador de milhares 4 3" xfId="1781"/>
    <cellStyle name="Separador de milhares 4 3 2" xfId="1782"/>
    <cellStyle name="Separador de milhares 4 4" xfId="1783"/>
    <cellStyle name="Separador de milhares 4 4 2" xfId="1784"/>
    <cellStyle name="Separador de milhares 4 5" xfId="1785"/>
    <cellStyle name="Separador de milhares 4 5 2" xfId="1786"/>
    <cellStyle name="Separador de milhares 4 6" xfId="1787"/>
    <cellStyle name="Separador de milhares 4 7" xfId="1788"/>
    <cellStyle name="Separador de milhares 40" xfId="1789"/>
    <cellStyle name="Separador de milhares 41" xfId="1790"/>
    <cellStyle name="Separador de milhares 42" xfId="1791"/>
    <cellStyle name="Separador de milhares 43" xfId="1792"/>
    <cellStyle name="Separador de milhares 44" xfId="1793"/>
    <cellStyle name="Separador de milhares 45" xfId="1794"/>
    <cellStyle name="Separador de milhares 46" xfId="1795"/>
    <cellStyle name="Separador de milhares 47" xfId="1796"/>
    <cellStyle name="Separador de milhares 48" xfId="1797"/>
    <cellStyle name="Separador de milhares 49" xfId="1798"/>
    <cellStyle name="Separador de milhares 5" xfId="1799"/>
    <cellStyle name="Separador de milhares 5 2" xfId="1800"/>
    <cellStyle name="Separador de milhares 5 2 2" xfId="1801"/>
    <cellStyle name="Separador de milhares 5 2 3" xfId="1802"/>
    <cellStyle name="Separador de milhares 5 2 4" xfId="1803"/>
    <cellStyle name="Separador de milhares 5 3" xfId="1804"/>
    <cellStyle name="Separador de milhares 5 3 2" xfId="1805"/>
    <cellStyle name="Separador de milhares 5 3 3" xfId="1806"/>
    <cellStyle name="Separador de milhares 5 3 4" xfId="1807"/>
    <cellStyle name="Separador de milhares 5 3 5" xfId="1808"/>
    <cellStyle name="Separador de milhares 5 3 5 2" xfId="1809"/>
    <cellStyle name="Separador de milhares 50" xfId="1810"/>
    <cellStyle name="Separador de milhares 50 2" xfId="1811"/>
    <cellStyle name="Separador de milhares 51" xfId="1812"/>
    <cellStyle name="Separador de milhares 52" xfId="1813"/>
    <cellStyle name="Separador de milhares 53" xfId="1814"/>
    <cellStyle name="Separador de milhares 54" xfId="1815"/>
    <cellStyle name="Separador de milhares 55" xfId="1816"/>
    <cellStyle name="Separador de milhares 55 2" xfId="1817"/>
    <cellStyle name="Separador de milhares 56" xfId="1818"/>
    <cellStyle name="Separador de milhares 57" xfId="1819"/>
    <cellStyle name="Separador de milhares 57 2" xfId="1820"/>
    <cellStyle name="Separador de milhares 58" xfId="1821"/>
    <cellStyle name="Separador de milhares 59" xfId="1822"/>
    <cellStyle name="Separador de milhares 6" xfId="1823"/>
    <cellStyle name="Separador de milhares 6 2" xfId="1824"/>
    <cellStyle name="Separador de milhares 6 3" xfId="1825"/>
    <cellStyle name="Separador de milhares 6 3 2" xfId="1826"/>
    <cellStyle name="Separador de milhares 6 3 3" xfId="1827"/>
    <cellStyle name="Separador de milhares 6 3 3 2" xfId="1828"/>
    <cellStyle name="Separador de milhares 60" xfId="1829"/>
    <cellStyle name="Separador de milhares 61" xfId="1830"/>
    <cellStyle name="Separador de milhares 61 2" xfId="1831"/>
    <cellStyle name="Separador de milhares 62" xfId="1832"/>
    <cellStyle name="Separador de milhares 63" xfId="1833"/>
    <cellStyle name="Separador de milhares 64" xfId="1834"/>
    <cellStyle name="Separador de milhares 65" xfId="1835"/>
    <cellStyle name="Separador de milhares 65 2" xfId="1836"/>
    <cellStyle name="Separador de milhares 66" xfId="1837"/>
    <cellStyle name="Separador de milhares 66 2" xfId="1838"/>
    <cellStyle name="Separador de milhares 67" xfId="1839"/>
    <cellStyle name="Separador de milhares 68" xfId="1840"/>
    <cellStyle name="Separador de milhares 69" xfId="1841"/>
    <cellStyle name="Separador de milhares 7" xfId="1842"/>
    <cellStyle name="Separador de milhares 7 2" xfId="1843"/>
    <cellStyle name="Separador de milhares 7 3" xfId="1844"/>
    <cellStyle name="Separador de milhares 7 4" xfId="1845"/>
    <cellStyle name="Separador de milhares 7 5" xfId="1846"/>
    <cellStyle name="Separador de milhares 7 5 2" xfId="1847"/>
    <cellStyle name="Separador de milhares 7 6" xfId="1848"/>
    <cellStyle name="Separador de milhares 7 6 2" xfId="1849"/>
    <cellStyle name="Separador de milhares 70" xfId="1850"/>
    <cellStyle name="Separador de milhares 71" xfId="1851"/>
    <cellStyle name="Separador de milhares 72" xfId="1852"/>
    <cellStyle name="Separador de milhares 73" xfId="1853"/>
    <cellStyle name="Separador de milhares 74" xfId="1854"/>
    <cellStyle name="Separador de milhares 75" xfId="1855"/>
    <cellStyle name="Separador de milhares 76" xfId="1856"/>
    <cellStyle name="Separador de milhares 77" xfId="1857"/>
    <cellStyle name="Separador de milhares 78" xfId="1858"/>
    <cellStyle name="Separador de milhares 79" xfId="1859"/>
    <cellStyle name="Separador de milhares 8" xfId="1860"/>
    <cellStyle name="Separador de milhares 8 2" xfId="1861"/>
    <cellStyle name="Separador de milhares 8 3" xfId="1862"/>
    <cellStyle name="Separador de milhares 8 3 2" xfId="1863"/>
    <cellStyle name="Separador de milhares 80" xfId="1864"/>
    <cellStyle name="Separador de milhares 81" xfId="1865"/>
    <cellStyle name="Separador de milhares 82" xfId="1866"/>
    <cellStyle name="Separador de milhares 83" xfId="1867"/>
    <cellStyle name="Separador de milhares 84" xfId="1868"/>
    <cellStyle name="Separador de milhares 85" xfId="1869"/>
    <cellStyle name="Separador de milhares 86" xfId="1870"/>
    <cellStyle name="Separador de milhares 87" xfId="1871"/>
    <cellStyle name="Separador de milhares 88" xfId="1872"/>
    <cellStyle name="Separador de milhares 89" xfId="1873"/>
    <cellStyle name="Separador de milhares 9" xfId="1874"/>
    <cellStyle name="Separador de milhares 9 2" xfId="1875"/>
    <cellStyle name="Separador de milhares 90" xfId="1876"/>
    <cellStyle name="Separador de milhares 91" xfId="1877"/>
    <cellStyle name="Separador de milhares 92" xfId="1878"/>
    <cellStyle name="Separador de milhares 93" xfId="1879"/>
    <cellStyle name="Separador de milhares 94" xfId="1880"/>
    <cellStyle name="Separador de milhares 95" xfId="1881"/>
    <cellStyle name="Separador de milhares 96" xfId="1882"/>
    <cellStyle name="Separador de milhares 97" xfId="1883"/>
    <cellStyle name="Separador de milhares 98" xfId="1884"/>
    <cellStyle name="Separador de milhares 99" xfId="1885"/>
    <cellStyle name="Texto de Aviso 1" xfId="1886"/>
    <cellStyle name="Texto de Aviso 10 2" xfId="1887"/>
    <cellStyle name="Texto de Aviso 11 2" xfId="1888"/>
    <cellStyle name="Texto de Aviso 12 2" xfId="1889"/>
    <cellStyle name="Texto de Aviso 13 2" xfId="1890"/>
    <cellStyle name="Texto de Aviso 14 2" xfId="1891"/>
    <cellStyle name="Texto de Aviso 15 2" xfId="1892"/>
    <cellStyle name="Texto de Aviso 16 2" xfId="1893"/>
    <cellStyle name="Texto de Aviso 17 2" xfId="1894"/>
    <cellStyle name="Texto de Aviso 2" xfId="1895"/>
    <cellStyle name="Texto de Aviso 2 2" xfId="1896"/>
    <cellStyle name="Texto de Aviso 3" xfId="1897"/>
    <cellStyle name="Texto de Aviso 3 2" xfId="1898"/>
    <cellStyle name="Texto de Aviso 4" xfId="1899"/>
    <cellStyle name="Texto de Aviso 4 2" xfId="1900"/>
    <cellStyle name="Texto de Aviso 5" xfId="1901"/>
    <cellStyle name="Texto de Aviso 5 2" xfId="1902"/>
    <cellStyle name="Texto de Aviso 6" xfId="1903"/>
    <cellStyle name="Texto de Aviso 6 2" xfId="1904"/>
    <cellStyle name="Texto de Aviso 7" xfId="1905"/>
    <cellStyle name="Texto de Aviso 7 2" xfId="1906"/>
    <cellStyle name="Texto de Aviso 8" xfId="1907"/>
    <cellStyle name="Texto de Aviso 8 2" xfId="1908"/>
    <cellStyle name="Texto de Aviso 9 2" xfId="1909"/>
    <cellStyle name="Texto Explicativo 1" xfId="1910"/>
    <cellStyle name="Texto Explicativo 10 2" xfId="1911"/>
    <cellStyle name="Texto Explicativo 11 2" xfId="1912"/>
    <cellStyle name="Texto Explicativo 12 2" xfId="1913"/>
    <cellStyle name="Texto Explicativo 13 2" xfId="1914"/>
    <cellStyle name="Texto Explicativo 14 2" xfId="1915"/>
    <cellStyle name="Texto Explicativo 15 2" xfId="1916"/>
    <cellStyle name="Texto Explicativo 16 2" xfId="1917"/>
    <cellStyle name="Texto Explicativo 17 2" xfId="1918"/>
    <cellStyle name="Texto Explicativo 2" xfId="1919"/>
    <cellStyle name="Texto Explicativo 2 2" xfId="1920"/>
    <cellStyle name="Texto Explicativo 3" xfId="1921"/>
    <cellStyle name="Texto Explicativo 3 2" xfId="1922"/>
    <cellStyle name="Texto Explicativo 4" xfId="1923"/>
    <cellStyle name="Texto Explicativo 4 2" xfId="1924"/>
    <cellStyle name="Texto Explicativo 5" xfId="1925"/>
    <cellStyle name="Texto Explicativo 5 2" xfId="1926"/>
    <cellStyle name="Texto Explicativo 6" xfId="1927"/>
    <cellStyle name="Texto Explicativo 6 2" xfId="1928"/>
    <cellStyle name="Texto Explicativo 7" xfId="1929"/>
    <cellStyle name="Texto Explicativo 7 2" xfId="1930"/>
    <cellStyle name="Texto Explicativo 8" xfId="1931"/>
    <cellStyle name="Texto Explicativo 8 2" xfId="1932"/>
    <cellStyle name="Texto Explicativo 9 2" xfId="1933"/>
    <cellStyle name="Título 1 1" xfId="1934"/>
    <cellStyle name="Título 1 1 1" xfId="1935"/>
    <cellStyle name="Título 1 1 1 1" xfId="1936"/>
    <cellStyle name="Título 1 1 2" xfId="1937"/>
    <cellStyle name="Título 1 1_Campo de Antenas - SBGL-ORÇ" xfId="1938"/>
    <cellStyle name="Título 1 10 2" xfId="1939"/>
    <cellStyle name="Título 1 11 2" xfId="1940"/>
    <cellStyle name="Título 1 12 2" xfId="1941"/>
    <cellStyle name="Título 1 13 2" xfId="1942"/>
    <cellStyle name="Título 1 14 2" xfId="1943"/>
    <cellStyle name="Título 1 15 2" xfId="1944"/>
    <cellStyle name="Título 1 16 2" xfId="1945"/>
    <cellStyle name="Título 1 17 2" xfId="1946"/>
    <cellStyle name="Título 1 2" xfId="1947"/>
    <cellStyle name="Título 1 2 2" xfId="1948"/>
    <cellStyle name="Título 1 3" xfId="1949"/>
    <cellStyle name="Título 1 3 2" xfId="1950"/>
    <cellStyle name="Título 1 4" xfId="1951"/>
    <cellStyle name="Título 1 4 2" xfId="1952"/>
    <cellStyle name="Título 1 5" xfId="1953"/>
    <cellStyle name="Título 1 5 2" xfId="1954"/>
    <cellStyle name="Título 1 6" xfId="1955"/>
    <cellStyle name="Título 1 6 2" xfId="1956"/>
    <cellStyle name="Título 1 7" xfId="1957"/>
    <cellStyle name="Título 1 7 2" xfId="1958"/>
    <cellStyle name="Título 1 8" xfId="1959"/>
    <cellStyle name="Título 1 8 2" xfId="1960"/>
    <cellStyle name="Título 1 9" xfId="1961"/>
    <cellStyle name="Título 1 9 2" xfId="1962"/>
    <cellStyle name="Título 10" xfId="1963"/>
    <cellStyle name="Título 10 2" xfId="1964"/>
    <cellStyle name="Título 11" xfId="1965"/>
    <cellStyle name="Título 11 2" xfId="1966"/>
    <cellStyle name="Título 12" xfId="1967"/>
    <cellStyle name="Título 12 2" xfId="1968"/>
    <cellStyle name="Título 13 2" xfId="1969"/>
    <cellStyle name="Título 14 2" xfId="1970"/>
    <cellStyle name="Título 15 2" xfId="1971"/>
    <cellStyle name="Título 16 2" xfId="1972"/>
    <cellStyle name="Título 17 2" xfId="1973"/>
    <cellStyle name="Título 18 2" xfId="1974"/>
    <cellStyle name="Título 19 2" xfId="1975"/>
    <cellStyle name="Título 2 1" xfId="1976"/>
    <cellStyle name="Título 2 10 2" xfId="1977"/>
    <cellStyle name="Título 2 11 2" xfId="1978"/>
    <cellStyle name="Título 2 12 2" xfId="1979"/>
    <cellStyle name="Título 2 13 2" xfId="1980"/>
    <cellStyle name="Título 2 14 2" xfId="1981"/>
    <cellStyle name="Título 2 15 2" xfId="1982"/>
    <cellStyle name="Título 2 16 2" xfId="1983"/>
    <cellStyle name="Título 2 17 2" xfId="1984"/>
    <cellStyle name="Título 2 2" xfId="1985"/>
    <cellStyle name="Título 2 2 2" xfId="1986"/>
    <cellStyle name="Título 2 3" xfId="1987"/>
    <cellStyle name="Título 2 3 2" xfId="1988"/>
    <cellStyle name="Título 2 4" xfId="1989"/>
    <cellStyle name="Título 2 4 2" xfId="1990"/>
    <cellStyle name="Título 2 5" xfId="1991"/>
    <cellStyle name="Título 2 5 2" xfId="1992"/>
    <cellStyle name="Título 2 6" xfId="1993"/>
    <cellStyle name="Título 2 6 2" xfId="1994"/>
    <cellStyle name="Título 2 7" xfId="1995"/>
    <cellStyle name="Título 2 7 2" xfId="1996"/>
    <cellStyle name="Título 2 8" xfId="1997"/>
    <cellStyle name="Título 2 8 2" xfId="1998"/>
    <cellStyle name="Título 2 9 2" xfId="1999"/>
    <cellStyle name="Título 20 2" xfId="2000"/>
    <cellStyle name="Título 3 1" xfId="2001"/>
    <cellStyle name="Título 3 10 2" xfId="2002"/>
    <cellStyle name="Título 3 11 2" xfId="2003"/>
    <cellStyle name="Título 3 12 2" xfId="2004"/>
    <cellStyle name="Título 3 13 2" xfId="2005"/>
    <cellStyle name="Título 3 14 2" xfId="2006"/>
    <cellStyle name="Título 3 15 2" xfId="2007"/>
    <cellStyle name="Título 3 16 2" xfId="2008"/>
    <cellStyle name="Título 3 17 2" xfId="2009"/>
    <cellStyle name="Título 3 2" xfId="2010"/>
    <cellStyle name="Título 3 2 2" xfId="2011"/>
    <cellStyle name="Título 3 3" xfId="2012"/>
    <cellStyle name="Título 3 3 2" xfId="2013"/>
    <cellStyle name="Título 3 4" xfId="2014"/>
    <cellStyle name="Título 3 4 2" xfId="2015"/>
    <cellStyle name="Título 3 5" xfId="2016"/>
    <cellStyle name="Título 3 5 2" xfId="2017"/>
    <cellStyle name="Título 3 6" xfId="2018"/>
    <cellStyle name="Título 3 6 2" xfId="2019"/>
    <cellStyle name="Título 3 7" xfId="2020"/>
    <cellStyle name="Título 3 7 2" xfId="2021"/>
    <cellStyle name="Título 3 8" xfId="2022"/>
    <cellStyle name="Título 3 8 2" xfId="2023"/>
    <cellStyle name="Título 3 9 2" xfId="2024"/>
    <cellStyle name="Título 4 1" xfId="2025"/>
    <cellStyle name="Título 4 10 2" xfId="2026"/>
    <cellStyle name="Título 4 11 2" xfId="2027"/>
    <cellStyle name="Título 4 12 2" xfId="2028"/>
    <cellStyle name="Título 4 13 2" xfId="2029"/>
    <cellStyle name="Título 4 14 2" xfId="2030"/>
    <cellStyle name="Título 4 15 2" xfId="2031"/>
    <cellStyle name="Título 4 16 2" xfId="2032"/>
    <cellStyle name="Título 4 17 2" xfId="2033"/>
    <cellStyle name="Título 4 2" xfId="2034"/>
    <cellStyle name="Título 4 2 2" xfId="2035"/>
    <cellStyle name="Título 4 3" xfId="2036"/>
    <cellStyle name="Título 4 3 2" xfId="2037"/>
    <cellStyle name="Título 4 4" xfId="2038"/>
    <cellStyle name="Título 4 4 2" xfId="2039"/>
    <cellStyle name="Título 4 5" xfId="2040"/>
    <cellStyle name="Título 4 5 2" xfId="2041"/>
    <cellStyle name="Título 4 6" xfId="2042"/>
    <cellStyle name="Título 4 6 2" xfId="2043"/>
    <cellStyle name="Título 4 7" xfId="2044"/>
    <cellStyle name="Título 4 7 2" xfId="2045"/>
    <cellStyle name="Título 4 8" xfId="2046"/>
    <cellStyle name="Título 4 8 2" xfId="2047"/>
    <cellStyle name="Título 4 9 2" xfId="2048"/>
    <cellStyle name="Título 5" xfId="2049"/>
    <cellStyle name="Título 5 2" xfId="2050"/>
    <cellStyle name="Título 6" xfId="2051"/>
    <cellStyle name="Título 6 2" xfId="2052"/>
    <cellStyle name="Título 7" xfId="2053"/>
    <cellStyle name="Título 7 2" xfId="2054"/>
    <cellStyle name="Título 8" xfId="2055"/>
    <cellStyle name="Título 8 2" xfId="2056"/>
    <cellStyle name="Título 9" xfId="2057"/>
    <cellStyle name="Título 9 2" xfId="2058"/>
    <cellStyle name="Total 1" xfId="2059"/>
    <cellStyle name="Total 10 2" xfId="2060"/>
    <cellStyle name="Total 11 2" xfId="2061"/>
    <cellStyle name="Total 12 2" xfId="2062"/>
    <cellStyle name="Total 13 2" xfId="2063"/>
    <cellStyle name="Total 14 2" xfId="2064"/>
    <cellStyle name="Total 15 2" xfId="2065"/>
    <cellStyle name="Total 16 2" xfId="2066"/>
    <cellStyle name="Total 17 2" xfId="2067"/>
    <cellStyle name="Total 2" xfId="2068"/>
    <cellStyle name="Total 2 10" xfId="2069"/>
    <cellStyle name="Total 2 11" xfId="2070"/>
    <cellStyle name="Total 2 12" xfId="2071"/>
    <cellStyle name="Total 2 13" xfId="2072"/>
    <cellStyle name="Total 2 14" xfId="2073"/>
    <cellStyle name="Total 2 15" xfId="2074"/>
    <cellStyle name="Total 2 16" xfId="2075"/>
    <cellStyle name="Total 2 17" xfId="2076"/>
    <cellStyle name="Total 2 18" xfId="2077"/>
    <cellStyle name="Total 2 2" xfId="2078"/>
    <cellStyle name="Total 2 3" xfId="2079"/>
    <cellStyle name="Total 2 4" xfId="2080"/>
    <cellStyle name="Total 2 5" xfId="2081"/>
    <cellStyle name="Total 2 6" xfId="2082"/>
    <cellStyle name="Total 2 7" xfId="2083"/>
    <cellStyle name="Total 2 8" xfId="2084"/>
    <cellStyle name="Total 2 9" xfId="2085"/>
    <cellStyle name="Total 3" xfId="2086"/>
    <cellStyle name="Total 3 2" xfId="2087"/>
    <cellStyle name="Total 4" xfId="2088"/>
    <cellStyle name="Total 4 2" xfId="2089"/>
    <cellStyle name="Total 5" xfId="2090"/>
    <cellStyle name="Total 5 2" xfId="2091"/>
    <cellStyle name="Total 6" xfId="2092"/>
    <cellStyle name="Total 6 2" xfId="2093"/>
    <cellStyle name="Total 7" xfId="2094"/>
    <cellStyle name="Total 7 2" xfId="2095"/>
    <cellStyle name="Total 8" xfId="2096"/>
    <cellStyle name="Total 8 2" xfId="2097"/>
    <cellStyle name="Total 9 2" xfId="2098"/>
    <cellStyle name="Vírgula 2" xfId="2099"/>
    <cellStyle name="Vírgula 2 2" xfId="2100"/>
    <cellStyle name="Vírgula 3" xfId="2101"/>
    <cellStyle name="Vírgula 3 2" xfId="2102"/>
    <cellStyle name="Vírgula 4" xfId="2103"/>
    <cellStyle name="Vírgula0" xfId="2104"/>
  </cellStyles>
  <dxfs count="0"/>
  <tableStyles count="0" defaultTableStyle="TableStyleMedium2" defaultPivotStyle="PivotStyleLight16"/>
  <colors>
    <mruColors>
      <color rgb="FF33CCFF"/>
      <color rgb="FFFF99F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1</xdr:row>
      <xdr:rowOff>76199</xdr:rowOff>
    </xdr:from>
    <xdr:to>
      <xdr:col>2</xdr:col>
      <xdr:colOff>133350</xdr:colOff>
      <xdr:row>5</xdr:row>
      <xdr:rowOff>161924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266699"/>
          <a:ext cx="733425" cy="828675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314325</xdr:colOff>
      <xdr:row>1</xdr:row>
      <xdr:rowOff>76199</xdr:rowOff>
    </xdr:from>
    <xdr:to>
      <xdr:col>2</xdr:col>
      <xdr:colOff>133350</xdr:colOff>
      <xdr:row>5</xdr:row>
      <xdr:rowOff>161924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266699"/>
          <a:ext cx="733425" cy="828675"/>
        </a:xfrm>
        <a:prstGeom prst="rect">
          <a:avLst/>
        </a:prstGeom>
      </xdr:spPr>
    </xdr:pic>
    <xdr:clientData/>
  </xdr:twoCellAnchor>
  <xdr:oneCellAnchor>
    <xdr:from>
      <xdr:col>8</xdr:col>
      <xdr:colOff>117443</xdr:colOff>
      <xdr:row>52</xdr:row>
      <xdr:rowOff>41751</xdr:rowOff>
    </xdr:from>
    <xdr:ext cx="527113" cy="17367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aixaDeTexto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8832818" y="15605601"/>
              <a:ext cx="527113" cy="1736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100" i="1">
                        <a:latin typeface="Cambria Math" panose="02040503050406030204" pitchFamily="18" charset="0"/>
                      </a:rPr>
                      <m:t>𝐴</m:t>
                    </m:r>
                    <m:r>
                      <a:rPr lang="pt-BR" sz="110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l-GR" sz="1100" i="1">
                        <a:latin typeface="Cambria Math" panose="02040503050406030204" pitchFamily="18" charset="0"/>
                      </a:rPr>
                      <m:t>𝜋</m:t>
                    </m:r>
                    <m:sSup>
                      <m:sSupPr>
                        <m:ctrlPr>
                          <a:rPr lang="pt-BR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pt-BR" sz="110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p>
                        <m:r>
                          <a:rPr lang="pt-BR" sz="110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4" name="CaixaDeTexto 3"/>
            <xdr:cNvSpPr txBox="1"/>
          </xdr:nvSpPr>
          <xdr:spPr>
            <a:xfrm>
              <a:off x="8832818" y="15605601"/>
              <a:ext cx="527113" cy="1736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1100" i="0">
                  <a:latin typeface="Cambria Math" panose="02040503050406030204" pitchFamily="18" charset="0"/>
                </a:rPr>
                <a:t>𝐴=</a:t>
              </a:r>
              <a:r>
                <a:rPr lang="el-GR" sz="1100" i="0">
                  <a:latin typeface="Cambria Math" panose="02040503050406030204" pitchFamily="18" charset="0"/>
                </a:rPr>
                <a:t>𝜋</a:t>
              </a:r>
              <a:r>
                <a:rPr lang="pt-BR" sz="1100" i="0">
                  <a:latin typeface="Cambria Math" panose="02040503050406030204" pitchFamily="18" charset="0"/>
                </a:rPr>
                <a:t>𝑟^2</a:t>
              </a:r>
              <a:endParaRPr lang="pt-BR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85724</xdr:colOff>
      <xdr:row>0</xdr:row>
      <xdr:rowOff>57149</xdr:rowOff>
    </xdr:from>
    <xdr:to>
      <xdr:col>1</xdr:col>
      <xdr:colOff>657225</xdr:colOff>
      <xdr:row>3</xdr:row>
      <xdr:rowOff>114300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" y="57149"/>
          <a:ext cx="571501" cy="6667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11\AN&#193;LISE%20DE%20DOCUMENTA&#199;&#195;O%20T&#201;CNICA\2014\PROCESSO%20110.000.238-2014%20-%20VIADUTO%20EPIG%20-%20SUDOESTE%20-%20PARQUE%20DA%20CIDADE\Or&#231;amento\2014out%20-%20EPIG%20TR2%20-%20Or&#231;amento%20Paradigma%20(licita&#231;&#227;o)%20(p&#243;s%20questionamentos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11\Users\Andr&#233;Luiz\Documents\Os%202013\O-2013.007%20-%20CINNANTI%20-%20PFDF\docenv\2013.10.11\03.02.02%20OR-13-104.88-0403-00%20(terrapl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\drive-c\EMBASA\2156\ALT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ENÇÃO"/>
      <sheetName val="SUMÁRIO DAS PLANILHAS"/>
      <sheetName val="SICRO2_CPUs"/>
      <sheetName val="SICRO2_INSUMOS"/>
      <sheetName val="SINAPI-DF_CPUs"/>
      <sheetName val="SINAPI-DF_INSUMOS"/>
      <sheetName val="SEINFRA-SP_CPUs"/>
      <sheetName val="NOVACAP_CPUs"/>
      <sheetName val="NOVACAP_EPIs"/>
      <sheetName val="SEORÇA_CPUs e INS"/>
      <sheetName val="PROJETO_CPUs"/>
      <sheetName val="PROJETO_INSUMOS"/>
      <sheetName val="PREÇOS MAT BETUM"/>
      <sheetName val="SINAPI - ENC. SOCIAIS."/>
      <sheetName val="MAPA COT PRECOS"/>
      <sheetName val="BDI PONDERADO PAV_OAE E DRN"/>
      <sheetName val="BDI (MAT BETUM)"/>
      <sheetName val="PSP-PAV_DREN_OAE EPIG RESUMO"/>
      <sheetName val="PSP-PAV_DREN_OAE EPIG"/>
      <sheetName val="CURVA ABC SERV"/>
      <sheetName val="CRONOGRAMA"/>
      <sheetName val="Curva ABC Serviços"/>
      <sheetName val="2 S 01 100 09 A"/>
      <sheetName val="2 S 01 100 20 A"/>
      <sheetName val="2 S 02 300 00 A"/>
      <sheetName val="2 S 02 400 00 A"/>
      <sheetName val="2 S 02 540 01 A"/>
      <sheetName val="2 S 03 329 51 A"/>
      <sheetName val="5 S 01 100 20 A"/>
      <sheetName val="5747A"/>
      <sheetName val="5747B"/>
      <sheetName val="73692A"/>
      <sheetName val="73994_001A"/>
      <sheetName val="99997"/>
      <sheetName val="99999"/>
      <sheetName val="100000"/>
      <sheetName val="100001"/>
      <sheetName val="100002"/>
      <sheetName val="100003"/>
      <sheetName val="100004"/>
      <sheetName val="100005"/>
      <sheetName val="100006"/>
      <sheetName val="100007"/>
      <sheetName val="100008"/>
      <sheetName val="100009"/>
      <sheetName val="100010"/>
      <sheetName val="100011"/>
      <sheetName val="100012"/>
      <sheetName val="100013"/>
      <sheetName val="100014"/>
      <sheetName val="100015"/>
      <sheetName val="100016"/>
      <sheetName val="NR-18 e NR-24"/>
      <sheetName val="MLQ_DRENAGEM (02.10.2014)"/>
      <sheetName val="MLQ_Quantitativo (12.05.2014)"/>
      <sheetName val="MLQ_VIADUTO (13.09.2013)"/>
      <sheetName val="MLQ_PAVIMENTAÇÃO (18.11.2013)"/>
      <sheetName val="MLQ_SINALIZ_PROV (11.09.2013)"/>
      <sheetName val="MLQ_SINALIZ VIÁRIA (11.09.2013)"/>
      <sheetName val="MLQ_MOV_TERRA (12.09.2013)"/>
      <sheetName val="MLQ_Arm viaduto 02 (12.05.2014)"/>
      <sheetName val="MLQ_Arm viaduto 01 (12.05.2014)"/>
      <sheetName val="MLQ_Alambrados (02.06.2014)"/>
      <sheetName val="MEM_CALC 02.05"/>
      <sheetName val="MEM_CALC 07.01.01"/>
      <sheetName val="TABDIN"/>
      <sheetName val="RESUMO DA TABD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.H."/>
      <sheetName val="COMPOSIÇÕES"/>
      <sheetName val="MODELO"/>
      <sheetName val="BDI"/>
      <sheetName val="ENCARGOS SOCIAIS"/>
      <sheetName val="CAPA"/>
      <sheetName val="LISTA DOCUMENTOS"/>
      <sheetName val="PARÂMETROS"/>
      <sheetName val="PLANILHA"/>
      <sheetName val="02.04.201.01"/>
      <sheetName val="02.04.205.01"/>
      <sheetName val="02.04.300.01"/>
      <sheetName val="02.04.300.02"/>
      <sheetName val="02.04.401.01"/>
      <sheetName val="02.04.402.01"/>
      <sheetName val="SINAP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T1"/>
      <sheetName val="ALT1.XLS"/>
    </sheetNames>
    <definedNames>
      <definedName name="Macro1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pane ySplit="1" topLeftCell="A2" activePane="bottomLeft" state="frozen"/>
      <selection pane="bottomLeft" activeCell="E12" sqref="E12"/>
    </sheetView>
  </sheetViews>
  <sheetFormatPr defaultRowHeight="15"/>
  <cols>
    <col min="1" max="1" width="9.85546875" style="3" bestFit="1" customWidth="1"/>
    <col min="2" max="2" width="43.5703125" style="14" customWidth="1"/>
    <col min="3" max="3" width="8.42578125" style="3" bestFit="1" customWidth="1"/>
    <col min="4" max="4" width="11.42578125" style="3" bestFit="1" customWidth="1"/>
    <col min="5" max="5" width="13.7109375" style="4" bestFit="1" customWidth="1"/>
    <col min="6" max="6" width="17.42578125" style="5" customWidth="1"/>
    <col min="7" max="7" width="50.140625" style="6" customWidth="1"/>
    <col min="8" max="16384" width="9.140625" style="3"/>
  </cols>
  <sheetData>
    <row r="1" spans="1:7" s="1" customFormat="1" ht="15.75" thickBot="1">
      <c r="A1" s="17"/>
      <c r="B1" s="18" t="s">
        <v>0</v>
      </c>
      <c r="C1" s="19" t="s">
        <v>1</v>
      </c>
      <c r="D1" s="19" t="s">
        <v>2</v>
      </c>
      <c r="E1" s="20" t="s">
        <v>3</v>
      </c>
      <c r="F1" s="21" t="s">
        <v>4</v>
      </c>
      <c r="G1" s="6"/>
    </row>
    <row r="2" spans="1:7" s="1" customFormat="1">
      <c r="A2" s="30"/>
      <c r="B2" s="361" t="s">
        <v>5</v>
      </c>
      <c r="C2" s="362" t="s">
        <v>6</v>
      </c>
      <c r="D2" s="362">
        <v>1</v>
      </c>
      <c r="E2" s="363">
        <v>158.08000000000001</v>
      </c>
      <c r="F2" s="28">
        <f>D2*E2</f>
        <v>158.08000000000001</v>
      </c>
      <c r="G2" s="6"/>
    </row>
    <row r="3" spans="1:7" s="1" customFormat="1" ht="15.75" thickBot="1">
      <c r="A3" s="377" t="s">
        <v>7</v>
      </c>
      <c r="B3" s="378"/>
      <c r="C3" s="378"/>
      <c r="D3" s="378"/>
      <c r="E3" s="379"/>
      <c r="F3" s="33">
        <f>F2</f>
        <v>158.08000000000001</v>
      </c>
      <c r="G3" s="6"/>
    </row>
    <row r="4" spans="1:7" s="1" customFormat="1">
      <c r="A4" s="22"/>
      <c r="B4" s="23" t="s">
        <v>8</v>
      </c>
      <c r="C4" s="24" t="s">
        <v>9</v>
      </c>
      <c r="D4" s="24">
        <f>2.2*6.2*41</f>
        <v>559.24000000000012</v>
      </c>
      <c r="E4" s="25">
        <v>143.66999999999999</v>
      </c>
      <c r="F4" s="26">
        <f>D4*E4</f>
        <v>80346.010800000004</v>
      </c>
      <c r="G4" s="6"/>
    </row>
    <row r="5" spans="1:7" s="1" customFormat="1">
      <c r="A5" s="27"/>
      <c r="B5" s="364"/>
      <c r="C5" s="362"/>
      <c r="D5" s="362"/>
      <c r="E5" s="363"/>
      <c r="F5" s="28"/>
      <c r="G5" s="7" t="s">
        <v>10</v>
      </c>
    </row>
    <row r="6" spans="1:7" s="1" customFormat="1">
      <c r="A6" s="27"/>
      <c r="B6" s="361" t="s">
        <v>11</v>
      </c>
      <c r="C6" s="362" t="s">
        <v>9</v>
      </c>
      <c r="D6" s="362">
        <v>61.5</v>
      </c>
      <c r="E6" s="363">
        <v>118.63</v>
      </c>
      <c r="F6" s="28">
        <f>D6*E6</f>
        <v>7295.7449999999999</v>
      </c>
      <c r="G6" s="6" t="s">
        <v>12</v>
      </c>
    </row>
    <row r="7" spans="1:7" s="1" customFormat="1">
      <c r="A7" s="27"/>
      <c r="B7" s="365"/>
      <c r="C7" s="366"/>
      <c r="D7" s="366"/>
      <c r="E7" s="367"/>
      <c r="F7" s="29"/>
      <c r="G7" s="6"/>
    </row>
    <row r="8" spans="1:7" s="1" customFormat="1">
      <c r="A8" s="27"/>
      <c r="B8" s="365" t="s">
        <v>13</v>
      </c>
      <c r="C8" s="366"/>
      <c r="D8" s="366"/>
      <c r="E8" s="367"/>
      <c r="F8" s="29"/>
      <c r="G8" s="6"/>
    </row>
    <row r="9" spans="1:7">
      <c r="A9" s="30">
        <v>78472</v>
      </c>
      <c r="B9" s="361" t="s">
        <v>0</v>
      </c>
      <c r="C9" s="362" t="s">
        <v>9</v>
      </c>
      <c r="D9" s="362">
        <v>63897.13</v>
      </c>
      <c r="E9" s="363">
        <v>0.34</v>
      </c>
      <c r="F9" s="28">
        <f>D9*E9</f>
        <v>21725.0242</v>
      </c>
      <c r="G9" s="6" t="s">
        <v>14</v>
      </c>
    </row>
    <row r="10" spans="1:7">
      <c r="A10" s="30"/>
      <c r="B10" s="361"/>
      <c r="C10" s="362"/>
      <c r="D10" s="362"/>
      <c r="E10" s="363"/>
      <c r="F10" s="28"/>
    </row>
    <row r="11" spans="1:7">
      <c r="A11" s="30"/>
      <c r="B11" s="365" t="s">
        <v>15</v>
      </c>
      <c r="C11" s="362"/>
      <c r="D11" s="362"/>
      <c r="E11" s="363"/>
      <c r="F11" s="28"/>
    </row>
    <row r="12" spans="1:7" ht="45">
      <c r="A12" s="30" t="s">
        <v>16</v>
      </c>
      <c r="B12" s="361" t="s">
        <v>17</v>
      </c>
      <c r="C12" s="362" t="s">
        <v>18</v>
      </c>
      <c r="D12" s="362">
        <f>D27*0.2*1.25</f>
        <v>6920.15</v>
      </c>
      <c r="E12" s="363">
        <v>3.49</v>
      </c>
      <c r="F12" s="28">
        <f>D12*E12</f>
        <v>24151.323499999999</v>
      </c>
      <c r="G12" s="6" t="s">
        <v>19</v>
      </c>
    </row>
    <row r="13" spans="1:7">
      <c r="A13" s="30">
        <v>4101</v>
      </c>
      <c r="B13" s="361" t="s">
        <v>20</v>
      </c>
      <c r="C13" s="362" t="s">
        <v>9</v>
      </c>
      <c r="D13" s="362">
        <f>D23</f>
        <v>36216.53</v>
      </c>
      <c r="E13" s="363">
        <v>0.18</v>
      </c>
      <c r="F13" s="28">
        <f>D13*E13</f>
        <v>6518.9753999999994</v>
      </c>
      <c r="G13" s="6" t="s">
        <v>21</v>
      </c>
    </row>
    <row r="14" spans="1:7" ht="30">
      <c r="A14" s="31">
        <v>72887</v>
      </c>
      <c r="B14" s="368" t="s">
        <v>22</v>
      </c>
      <c r="C14" s="369" t="s">
        <v>23</v>
      </c>
      <c r="D14" s="369">
        <f>D12*C42</f>
        <v>273345.92499999999</v>
      </c>
      <c r="E14" s="370">
        <v>0.72</v>
      </c>
      <c r="F14" s="32">
        <f>D14*E14</f>
        <v>196809.06599999999</v>
      </c>
      <c r="G14" s="6" t="s">
        <v>24</v>
      </c>
    </row>
    <row r="15" spans="1:7">
      <c r="A15" s="30"/>
      <c r="B15" s="361"/>
      <c r="C15" s="362"/>
      <c r="D15" s="362"/>
      <c r="E15" s="363"/>
      <c r="F15" s="28"/>
    </row>
    <row r="16" spans="1:7">
      <c r="A16" s="30"/>
      <c r="B16" s="365" t="s">
        <v>25</v>
      </c>
      <c r="C16" s="362"/>
      <c r="D16" s="362"/>
      <c r="E16" s="363"/>
      <c r="F16" s="28"/>
    </row>
    <row r="17" spans="1:7" ht="30">
      <c r="A17" s="30">
        <v>6077</v>
      </c>
      <c r="B17" s="361" t="s">
        <v>26</v>
      </c>
      <c r="C17" s="362" t="s">
        <v>18</v>
      </c>
      <c r="D17" s="362">
        <f>D12</f>
        <v>6920.15</v>
      </c>
      <c r="E17" s="363">
        <v>15.28</v>
      </c>
      <c r="F17" s="28">
        <f>D17*E17</f>
        <v>105739.89199999999</v>
      </c>
      <c r="G17" s="6" t="s">
        <v>27</v>
      </c>
    </row>
    <row r="18" spans="1:7" ht="30">
      <c r="A18" s="31">
        <f>A14</f>
        <v>72887</v>
      </c>
      <c r="B18" s="368" t="s">
        <v>28</v>
      </c>
      <c r="C18" s="369" t="s">
        <v>23</v>
      </c>
      <c r="D18" s="369">
        <f>D17*C43</f>
        <v>34600.75</v>
      </c>
      <c r="E18" s="370">
        <f>E14</f>
        <v>0.72</v>
      </c>
      <c r="F18" s="32">
        <f>D18*E18</f>
        <v>24912.54</v>
      </c>
      <c r="G18" s="6" t="s">
        <v>29</v>
      </c>
    </row>
    <row r="19" spans="1:7" ht="30">
      <c r="A19" s="30">
        <v>41722</v>
      </c>
      <c r="B19" s="361" t="s">
        <v>30</v>
      </c>
      <c r="C19" s="362" t="s">
        <v>18</v>
      </c>
      <c r="D19" s="362">
        <f>D27*0.2</f>
        <v>5536.12</v>
      </c>
      <c r="E19" s="363">
        <v>4.33</v>
      </c>
      <c r="F19" s="28">
        <f>D19*E19</f>
        <v>23971.399600000001</v>
      </c>
      <c r="G19" s="6" t="s">
        <v>27</v>
      </c>
    </row>
    <row r="20" spans="1:7" s="1" customFormat="1" ht="15.75" thickBot="1">
      <c r="A20" s="377" t="s">
        <v>7</v>
      </c>
      <c r="B20" s="378"/>
      <c r="C20" s="378"/>
      <c r="D20" s="378"/>
      <c r="E20" s="379"/>
      <c r="F20" s="33">
        <f>SUM(F4:F19)</f>
        <v>491469.97649999993</v>
      </c>
      <c r="G20" s="8"/>
    </row>
    <row r="21" spans="1:7">
      <c r="A21" s="34"/>
      <c r="B21" s="35" t="s">
        <v>31</v>
      </c>
      <c r="C21" s="24"/>
      <c r="D21" s="24"/>
      <c r="E21" s="25"/>
      <c r="F21" s="26"/>
    </row>
    <row r="22" spans="1:7">
      <c r="A22" s="30"/>
      <c r="B22" s="365" t="s">
        <v>32</v>
      </c>
      <c r="C22" s="362"/>
      <c r="D22" s="362"/>
      <c r="E22" s="363"/>
      <c r="F22" s="28"/>
    </row>
    <row r="23" spans="1:7">
      <c r="A23" s="31" t="s">
        <v>33</v>
      </c>
      <c r="B23" s="368" t="s">
        <v>34</v>
      </c>
      <c r="C23" s="369" t="s">
        <v>9</v>
      </c>
      <c r="D23" s="369">
        <v>36216.53</v>
      </c>
      <c r="E23" s="370">
        <v>8.94</v>
      </c>
      <c r="F23" s="32">
        <f>D23*E23</f>
        <v>323775.7782</v>
      </c>
      <c r="G23" s="6" t="s">
        <v>35</v>
      </c>
    </row>
    <row r="24" spans="1:7">
      <c r="A24" s="30"/>
      <c r="B24" s="361"/>
      <c r="C24" s="362"/>
      <c r="D24" s="362"/>
      <c r="E24" s="363"/>
      <c r="F24" s="28"/>
    </row>
    <row r="25" spans="1:7">
      <c r="A25" s="30"/>
      <c r="B25" s="365" t="s">
        <v>36</v>
      </c>
      <c r="C25" s="362"/>
      <c r="D25" s="362"/>
      <c r="E25" s="363"/>
      <c r="F25" s="28"/>
    </row>
    <row r="26" spans="1:7">
      <c r="A26" s="31">
        <v>4537</v>
      </c>
      <c r="B26" s="368" t="s">
        <v>37</v>
      </c>
      <c r="C26" s="369" t="s">
        <v>38</v>
      </c>
      <c r="D26" s="369">
        <v>18697.73</v>
      </c>
      <c r="E26" s="370">
        <v>10.78</v>
      </c>
      <c r="F26" s="32">
        <f>D26*E26</f>
        <v>201561.52939999997</v>
      </c>
    </row>
    <row r="27" spans="1:7" ht="45">
      <c r="A27" s="31" t="s">
        <v>39</v>
      </c>
      <c r="B27" s="368" t="s">
        <v>40</v>
      </c>
      <c r="C27" s="369" t="s">
        <v>9</v>
      </c>
      <c r="D27" s="369">
        <v>27680.6</v>
      </c>
      <c r="E27" s="370">
        <v>42.67</v>
      </c>
      <c r="F27" s="32">
        <f>D27*E27</f>
        <v>1181131.202</v>
      </c>
    </row>
    <row r="28" spans="1:7" ht="45">
      <c r="A28" s="30">
        <v>5319</v>
      </c>
      <c r="B28" s="361" t="s">
        <v>41</v>
      </c>
      <c r="C28" s="362" t="s">
        <v>9</v>
      </c>
      <c r="D28" s="362">
        <v>63.36</v>
      </c>
      <c r="E28" s="363">
        <v>56.12</v>
      </c>
      <c r="F28" s="28">
        <f>D28*E28</f>
        <v>3555.7631999999999</v>
      </c>
    </row>
    <row r="29" spans="1:7" s="1" customFormat="1" ht="15.75" thickBot="1">
      <c r="A29" s="377" t="s">
        <v>7</v>
      </c>
      <c r="B29" s="378"/>
      <c r="C29" s="378"/>
      <c r="D29" s="378"/>
      <c r="E29" s="379"/>
      <c r="F29" s="33">
        <f>SUM(F23:F28)</f>
        <v>1710024.2727999999</v>
      </c>
      <c r="G29" s="6"/>
    </row>
    <row r="30" spans="1:7">
      <c r="A30" s="34"/>
      <c r="B30" s="23"/>
      <c r="C30" s="24"/>
      <c r="D30" s="24"/>
      <c r="E30" s="25"/>
      <c r="F30" s="26"/>
    </row>
    <row r="31" spans="1:7">
      <c r="A31" s="30">
        <v>9537</v>
      </c>
      <c r="B31" s="361" t="s">
        <v>42</v>
      </c>
      <c r="C31" s="362" t="s">
        <v>9</v>
      </c>
      <c r="D31" s="362">
        <f>D9</f>
        <v>63897.13</v>
      </c>
      <c r="E31" s="363">
        <v>1.54</v>
      </c>
      <c r="F31" s="28">
        <f>D31*E31</f>
        <v>98401.580199999997</v>
      </c>
      <c r="G31" s="2" t="s">
        <v>43</v>
      </c>
    </row>
    <row r="32" spans="1:7" ht="15.75" thickBot="1">
      <c r="A32" s="377" t="s">
        <v>7</v>
      </c>
      <c r="B32" s="378"/>
      <c r="C32" s="378"/>
      <c r="D32" s="378"/>
      <c r="E32" s="379"/>
      <c r="F32" s="33">
        <f>F31</f>
        <v>98401.580199999997</v>
      </c>
    </row>
    <row r="33" spans="1:6">
      <c r="A33" s="34"/>
      <c r="B33" s="23"/>
      <c r="C33" s="24"/>
      <c r="D33" s="24"/>
      <c r="E33" s="25"/>
      <c r="F33" s="26"/>
    </row>
    <row r="34" spans="1:6">
      <c r="A34" s="30">
        <v>4083</v>
      </c>
      <c r="B34" s="361" t="s">
        <v>44</v>
      </c>
      <c r="C34" s="362" t="s">
        <v>45</v>
      </c>
      <c r="D34" s="362">
        <v>6</v>
      </c>
      <c r="E34" s="363">
        <f>20.22/1.8487*1.493*220</f>
        <v>3592.5034889381727</v>
      </c>
      <c r="F34" s="28">
        <f>D34*E34</f>
        <v>21555.020933629035</v>
      </c>
    </row>
    <row r="35" spans="1:6">
      <c r="A35" s="30">
        <v>2707</v>
      </c>
      <c r="B35" s="361" t="s">
        <v>46</v>
      </c>
      <c r="C35" s="362" t="s">
        <v>45</v>
      </c>
      <c r="D35" s="362">
        <v>6</v>
      </c>
      <c r="E35" s="363">
        <f>98.74/1.8487*1.493*220/2</f>
        <v>8771.6071834261911</v>
      </c>
      <c r="F35" s="28">
        <f>D35*E35</f>
        <v>52629.64310055715</v>
      </c>
    </row>
    <row r="36" spans="1:6" ht="15.75" thickBot="1">
      <c r="A36" s="377" t="s">
        <v>7</v>
      </c>
      <c r="B36" s="378"/>
      <c r="C36" s="378"/>
      <c r="D36" s="378"/>
      <c r="E36" s="379"/>
      <c r="F36" s="33">
        <f>SUM(F34:F35)</f>
        <v>74184.664034186193</v>
      </c>
    </row>
    <row r="37" spans="1:6" ht="15.75" thickBot="1"/>
    <row r="38" spans="1:6">
      <c r="A38" s="380" t="s">
        <v>47</v>
      </c>
      <c r="B38" s="381"/>
      <c r="C38" s="381"/>
      <c r="D38" s="381"/>
      <c r="E38" s="381"/>
      <c r="F38" s="11">
        <f>F36+F32+F29+F20+F3</f>
        <v>2374238.573534186</v>
      </c>
    </row>
    <row r="39" spans="1:6">
      <c r="A39" s="382" t="s">
        <v>48</v>
      </c>
      <c r="B39" s="383"/>
      <c r="C39" s="383"/>
      <c r="D39" s="383"/>
      <c r="E39" s="383"/>
      <c r="F39" s="12">
        <f>23.44%*F38</f>
        <v>556521.52163641329</v>
      </c>
    </row>
    <row r="40" spans="1:6" ht="15.75" thickBot="1">
      <c r="A40" s="384" t="s">
        <v>49</v>
      </c>
      <c r="B40" s="385"/>
      <c r="C40" s="385"/>
      <c r="D40" s="385"/>
      <c r="E40" s="385"/>
      <c r="F40" s="13">
        <f>SUM(F38:F39)</f>
        <v>2930760.0951705994</v>
      </c>
    </row>
    <row r="41" spans="1:6" ht="15.75" thickBot="1"/>
    <row r="42" spans="1:6">
      <c r="B42" s="15" t="s">
        <v>50</v>
      </c>
      <c r="C42" s="9">
        <v>39.5</v>
      </c>
    </row>
    <row r="43" spans="1:6" ht="15.75" thickBot="1">
      <c r="B43" s="16" t="s">
        <v>51</v>
      </c>
      <c r="C43" s="10">
        <v>5</v>
      </c>
    </row>
    <row r="44" spans="1:6">
      <c r="B44" s="3"/>
    </row>
  </sheetData>
  <mergeCells count="8">
    <mergeCell ref="A3:E3"/>
    <mergeCell ref="A36:E36"/>
    <mergeCell ref="A38:E38"/>
    <mergeCell ref="A39:E39"/>
    <mergeCell ref="A40:E40"/>
    <mergeCell ref="A29:E29"/>
    <mergeCell ref="A32:E32"/>
    <mergeCell ref="A20:E20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63"/>
  <sheetViews>
    <sheetView showGridLines="0" tabSelected="1" zoomScaleNormal="100" zoomScaleSheetLayoutView="100" workbookViewId="0">
      <selection activeCell="L104" sqref="L104"/>
    </sheetView>
  </sheetViews>
  <sheetFormatPr defaultRowHeight="15"/>
  <cols>
    <col min="1" max="1" width="4.7109375" style="210" customWidth="1"/>
    <col min="2" max="3" width="13.7109375" style="210" customWidth="1"/>
    <col min="4" max="4" width="12.42578125" style="210" bestFit="1" customWidth="1"/>
    <col min="5" max="5" width="50.85546875" style="358" customWidth="1"/>
    <col min="6" max="6" width="11.7109375" style="210" customWidth="1"/>
    <col min="7" max="7" width="11.140625" style="357" bestFit="1" customWidth="1"/>
    <col min="8" max="8" width="11.140625" style="359" customWidth="1"/>
    <col min="9" max="9" width="14.5703125" style="353" bestFit="1" customWidth="1"/>
    <col min="10" max="10" width="12.5703125" style="360" bestFit="1" customWidth="1"/>
    <col min="11" max="11" width="11.7109375" style="360" customWidth="1"/>
    <col min="12" max="12" width="15.140625" style="210" bestFit="1" customWidth="1"/>
    <col min="13" max="14" width="9.140625" style="211"/>
    <col min="15" max="16" width="9.140625" style="212"/>
    <col min="17" max="16384" width="9.140625" style="210"/>
  </cols>
  <sheetData>
    <row r="2" spans="2:16" s="176" customFormat="1" ht="14.25">
      <c r="C2" s="177"/>
      <c r="D2" s="177"/>
      <c r="E2" s="178" t="s">
        <v>52</v>
      </c>
      <c r="F2" s="177"/>
      <c r="G2" s="177"/>
      <c r="H2" s="177"/>
      <c r="I2" s="177"/>
      <c r="J2" s="177"/>
      <c r="K2" s="179"/>
      <c r="M2" s="180"/>
      <c r="N2" s="180"/>
      <c r="O2" s="181"/>
      <c r="P2" s="181"/>
    </row>
    <row r="3" spans="2:16" s="176" customFormat="1" ht="14.25">
      <c r="C3" s="177"/>
      <c r="D3" s="177"/>
      <c r="E3" s="178" t="s">
        <v>53</v>
      </c>
      <c r="F3" s="177"/>
      <c r="G3" s="177"/>
      <c r="H3" s="177"/>
      <c r="I3" s="177"/>
      <c r="J3" s="177"/>
      <c r="K3" s="179"/>
      <c r="M3" s="180"/>
      <c r="N3" s="180"/>
      <c r="O3" s="181"/>
      <c r="P3" s="181"/>
    </row>
    <row r="4" spans="2:16" s="176" customFormat="1">
      <c r="C4" s="182"/>
      <c r="D4" s="182"/>
      <c r="E4" s="183" t="s">
        <v>54</v>
      </c>
      <c r="F4" s="182"/>
      <c r="G4" s="182"/>
      <c r="H4" s="182"/>
      <c r="I4" s="182"/>
      <c r="J4" s="182"/>
      <c r="K4" s="184"/>
      <c r="M4" s="180"/>
      <c r="N4" s="180"/>
      <c r="O4" s="181"/>
      <c r="P4" s="181"/>
    </row>
    <row r="5" spans="2:16" s="176" customFormat="1">
      <c r="C5" s="182"/>
      <c r="D5" s="182"/>
      <c r="E5" s="183" t="s">
        <v>55</v>
      </c>
      <c r="F5" s="182"/>
      <c r="G5" s="182"/>
      <c r="H5" s="182"/>
      <c r="I5" s="182"/>
      <c r="J5" s="182"/>
      <c r="K5" s="185"/>
      <c r="M5" s="180"/>
      <c r="N5" s="180"/>
      <c r="O5" s="181"/>
      <c r="P5" s="181"/>
    </row>
    <row r="6" spans="2:16" s="176" customFormat="1" ht="13.5">
      <c r="C6" s="186"/>
      <c r="D6" s="186"/>
      <c r="E6" s="187"/>
      <c r="F6" s="186"/>
      <c r="G6" s="186"/>
      <c r="H6" s="186"/>
      <c r="I6" s="186"/>
      <c r="J6" s="186"/>
      <c r="K6" s="188"/>
      <c r="M6" s="180"/>
      <c r="N6" s="180"/>
      <c r="O6" s="181"/>
      <c r="P6" s="181"/>
    </row>
    <row r="7" spans="2:16" s="176" customFormat="1" ht="13.5">
      <c r="B7" s="189"/>
      <c r="C7" s="190"/>
      <c r="D7" s="191"/>
      <c r="E7" s="192"/>
      <c r="F7" s="193"/>
      <c r="G7" s="194"/>
      <c r="K7" s="195"/>
      <c r="M7" s="180"/>
      <c r="N7" s="180"/>
      <c r="O7" s="181"/>
      <c r="P7" s="181"/>
    </row>
    <row r="8" spans="2:16" s="176" customFormat="1" ht="15.75" thickBot="1">
      <c r="B8" s="189" t="s">
        <v>56</v>
      </c>
      <c r="C8" s="196" t="s">
        <v>57</v>
      </c>
      <c r="D8" s="191"/>
      <c r="E8" s="192"/>
      <c r="F8" s="197"/>
      <c r="G8" s="194" t="s">
        <v>58</v>
      </c>
      <c r="H8" s="194"/>
      <c r="I8" s="194"/>
      <c r="K8" s="198"/>
      <c r="M8" s="180"/>
      <c r="N8" s="180"/>
      <c r="O8" s="181"/>
      <c r="P8" s="181"/>
    </row>
    <row r="9" spans="2:16" s="176" customFormat="1">
      <c r="B9" s="199" t="s">
        <v>59</v>
      </c>
      <c r="C9" s="196" t="s">
        <v>60</v>
      </c>
      <c r="D9" s="191"/>
      <c r="E9" s="192"/>
      <c r="F9" s="197"/>
      <c r="G9" s="386" t="s">
        <v>61</v>
      </c>
      <c r="H9" s="387"/>
      <c r="I9" s="200" t="s">
        <v>62</v>
      </c>
      <c r="K9" s="198"/>
      <c r="M9" s="180"/>
      <c r="N9" s="180"/>
      <c r="O9" s="181"/>
      <c r="P9" s="181"/>
    </row>
    <row r="10" spans="2:16" s="176" customFormat="1" ht="16.5" customHeight="1">
      <c r="B10" s="199" t="s">
        <v>63</v>
      </c>
      <c r="C10" s="196" t="s">
        <v>64</v>
      </c>
      <c r="D10" s="191"/>
      <c r="E10" s="192"/>
      <c r="F10" s="197"/>
      <c r="G10" s="388" t="s">
        <v>65</v>
      </c>
      <c r="H10" s="389"/>
      <c r="I10" s="201" t="s">
        <v>66</v>
      </c>
      <c r="K10" s="198"/>
      <c r="M10" s="180"/>
      <c r="N10" s="180"/>
      <c r="O10" s="181"/>
      <c r="P10" s="181"/>
    </row>
    <row r="11" spans="2:16" s="176" customFormat="1" ht="15.75" thickBot="1">
      <c r="B11" s="199" t="s">
        <v>67</v>
      </c>
      <c r="C11" s="202">
        <v>1516.67</v>
      </c>
      <c r="D11" s="190" t="s">
        <v>68</v>
      </c>
      <c r="E11" s="192"/>
      <c r="F11" s="193"/>
      <c r="G11" s="398" t="s">
        <v>65</v>
      </c>
      <c r="H11" s="399"/>
      <c r="I11" s="203" t="s">
        <v>69</v>
      </c>
      <c r="K11" s="185"/>
      <c r="M11" s="180"/>
      <c r="N11" s="180"/>
      <c r="O11" s="181"/>
      <c r="P11" s="181"/>
    </row>
    <row r="12" spans="2:16" s="176" customFormat="1" ht="12.75">
      <c r="B12" s="199"/>
      <c r="C12" s="204"/>
      <c r="D12" s="193"/>
      <c r="E12" s="192"/>
      <c r="F12" s="193"/>
      <c r="G12" s="205"/>
      <c r="K12" s="185"/>
      <c r="M12" s="180"/>
      <c r="N12" s="180"/>
      <c r="O12" s="181"/>
      <c r="P12" s="181"/>
    </row>
    <row r="13" spans="2:16" ht="20.25">
      <c r="B13" s="199"/>
      <c r="C13" s="206"/>
      <c r="D13" s="196"/>
      <c r="E13" s="207" t="s">
        <v>70</v>
      </c>
      <c r="F13" s="196"/>
      <c r="G13" s="202"/>
      <c r="H13" s="208"/>
      <c r="I13" s="185"/>
      <c r="J13" s="209"/>
      <c r="K13" s="209"/>
    </row>
    <row r="14" spans="2:16" s="176" customFormat="1" ht="13.5">
      <c r="B14" s="199"/>
      <c r="C14" s="204"/>
      <c r="D14" s="193"/>
      <c r="E14" s="213"/>
      <c r="F14" s="193"/>
      <c r="G14" s="205"/>
      <c r="H14" s="214"/>
      <c r="I14" s="185"/>
      <c r="J14" s="185"/>
      <c r="K14" s="185"/>
      <c r="M14" s="180"/>
      <c r="N14" s="180"/>
      <c r="O14" s="181"/>
      <c r="P14" s="181"/>
    </row>
    <row r="15" spans="2:16" s="218" customFormat="1" ht="28.5">
      <c r="B15" s="215" t="s">
        <v>71</v>
      </c>
      <c r="C15" s="215" t="s">
        <v>72</v>
      </c>
      <c r="D15" s="215" t="s">
        <v>73</v>
      </c>
      <c r="E15" s="215" t="s">
        <v>74</v>
      </c>
      <c r="F15" s="215" t="s">
        <v>1</v>
      </c>
      <c r="G15" s="216" t="s">
        <v>2</v>
      </c>
      <c r="H15" s="216" t="s">
        <v>3</v>
      </c>
      <c r="I15" s="216" t="s">
        <v>75</v>
      </c>
      <c r="J15" s="216" t="s">
        <v>4</v>
      </c>
      <c r="K15" s="217"/>
      <c r="M15" s="219"/>
      <c r="N15" s="219"/>
    </row>
    <row r="16" spans="2:16" s="226" customFormat="1" ht="15.75" customHeight="1">
      <c r="B16" s="220" t="s">
        <v>76</v>
      </c>
      <c r="C16" s="221"/>
      <c r="D16" s="221"/>
      <c r="E16" s="222" t="s">
        <v>77</v>
      </c>
      <c r="F16" s="221"/>
      <c r="G16" s="223"/>
      <c r="H16" s="223"/>
      <c r="I16" s="224"/>
      <c r="J16" s="223"/>
      <c r="K16" s="225"/>
      <c r="M16" s="227"/>
      <c r="N16" s="227"/>
      <c r="O16" s="228"/>
      <c r="P16" s="228"/>
    </row>
    <row r="17" spans="2:16" s="235" customFormat="1" ht="15.75" customHeight="1">
      <c r="B17" s="229" t="s">
        <v>78</v>
      </c>
      <c r="C17" s="230"/>
      <c r="D17" s="230"/>
      <c r="E17" s="231" t="s">
        <v>79</v>
      </c>
      <c r="F17" s="230"/>
      <c r="G17" s="232"/>
      <c r="H17" s="232"/>
      <c r="I17" s="233"/>
      <c r="J17" s="232"/>
      <c r="K17" s="234"/>
      <c r="M17" s="236"/>
      <c r="N17" s="236"/>
      <c r="O17" s="237"/>
      <c r="P17" s="237"/>
    </row>
    <row r="18" spans="2:16" s="235" customFormat="1" ht="15.75" customHeight="1">
      <c r="B18" s="238" t="s">
        <v>80</v>
      </c>
      <c r="C18" s="239"/>
      <c r="D18" s="239"/>
      <c r="E18" s="240" t="s">
        <v>81</v>
      </c>
      <c r="F18" s="239"/>
      <c r="G18" s="241"/>
      <c r="H18" s="241"/>
      <c r="I18" s="242"/>
      <c r="J18" s="241"/>
      <c r="K18" s="234"/>
      <c r="M18" s="236"/>
      <c r="N18" s="236"/>
      <c r="O18" s="237"/>
      <c r="P18" s="237"/>
    </row>
    <row r="19" spans="2:16" s="235" customFormat="1" ht="30">
      <c r="B19" s="243" t="s">
        <v>82</v>
      </c>
      <c r="C19" s="244"/>
      <c r="D19" s="244" t="s">
        <v>83</v>
      </c>
      <c r="E19" s="245" t="s">
        <v>84</v>
      </c>
      <c r="F19" s="244" t="s">
        <v>6</v>
      </c>
      <c r="G19" s="246">
        <v>1</v>
      </c>
      <c r="H19" s="247">
        <v>89.56</v>
      </c>
      <c r="I19" s="248">
        <v>1</v>
      </c>
      <c r="J19" s="249">
        <f>G19*H19</f>
        <v>89.56</v>
      </c>
      <c r="K19" s="250"/>
      <c r="M19" s="251"/>
      <c r="N19" s="236"/>
      <c r="O19" s="237"/>
      <c r="P19" s="237"/>
    </row>
    <row r="20" spans="2:16" s="235" customFormat="1" ht="14.25">
      <c r="B20" s="229" t="s">
        <v>85</v>
      </c>
      <c r="C20" s="230"/>
      <c r="D20" s="230"/>
      <c r="E20" s="231" t="s">
        <v>86</v>
      </c>
      <c r="F20" s="230"/>
      <c r="G20" s="232"/>
      <c r="H20" s="232"/>
      <c r="I20" s="233"/>
      <c r="J20" s="232"/>
      <c r="K20" s="250"/>
      <c r="M20" s="236"/>
      <c r="N20" s="236"/>
      <c r="O20" s="237"/>
      <c r="P20" s="237"/>
    </row>
    <row r="21" spans="2:16" s="235" customFormat="1" ht="30" customHeight="1">
      <c r="B21" s="238" t="s">
        <v>87</v>
      </c>
      <c r="C21" s="239"/>
      <c r="D21" s="239"/>
      <c r="E21" s="240" t="s">
        <v>88</v>
      </c>
      <c r="F21" s="239"/>
      <c r="G21" s="241"/>
      <c r="H21" s="241"/>
      <c r="I21" s="242"/>
      <c r="J21" s="241"/>
      <c r="K21" s="234"/>
      <c r="L21" s="251"/>
      <c r="M21" s="236"/>
      <c r="N21" s="236"/>
      <c r="O21" s="237"/>
      <c r="P21" s="237"/>
    </row>
    <row r="22" spans="2:16" s="235" customFormat="1" ht="25.5">
      <c r="B22" s="243" t="s">
        <v>89</v>
      </c>
      <c r="C22" s="244">
        <v>4083</v>
      </c>
      <c r="D22" s="244" t="s">
        <v>90</v>
      </c>
      <c r="E22" s="252" t="s">
        <v>91</v>
      </c>
      <c r="F22" s="244" t="s">
        <v>45</v>
      </c>
      <c r="G22" s="246">
        <v>1.5</v>
      </c>
      <c r="H22" s="247">
        <v>2992.47</v>
      </c>
      <c r="I22" s="248" t="s">
        <v>92</v>
      </c>
      <c r="J22" s="249">
        <f>G22*H22</f>
        <v>4488.7049999999999</v>
      </c>
      <c r="K22" s="234"/>
      <c r="L22" s="251"/>
      <c r="M22" s="236"/>
      <c r="N22" s="236"/>
      <c r="O22" s="237"/>
      <c r="P22" s="237"/>
    </row>
    <row r="23" spans="2:16" s="226" customFormat="1" ht="26.25" thickBot="1">
      <c r="B23" s="253" t="s">
        <v>93</v>
      </c>
      <c r="C23" s="254">
        <v>2706</v>
      </c>
      <c r="D23" s="254" t="s">
        <v>90</v>
      </c>
      <c r="E23" s="255" t="s">
        <v>94</v>
      </c>
      <c r="F23" s="254" t="s">
        <v>45</v>
      </c>
      <c r="G23" s="256">
        <v>1.5</v>
      </c>
      <c r="H23" s="257">
        <v>3816.96</v>
      </c>
      <c r="I23" s="258" t="s">
        <v>95</v>
      </c>
      <c r="J23" s="259">
        <f>G23*H23</f>
        <v>5725.4400000000005</v>
      </c>
      <c r="K23" s="225"/>
      <c r="L23" s="260"/>
      <c r="M23" s="227"/>
      <c r="N23" s="227"/>
      <c r="O23" s="228"/>
      <c r="P23" s="228"/>
    </row>
    <row r="24" spans="2:16" s="235" customFormat="1" ht="17.25" customHeight="1" thickBot="1">
      <c r="B24" s="243"/>
      <c r="C24" s="244"/>
      <c r="D24" s="244"/>
      <c r="E24" s="245"/>
      <c r="F24" s="261"/>
      <c r="G24" s="400" t="s">
        <v>7</v>
      </c>
      <c r="H24" s="401"/>
      <c r="I24" s="401"/>
      <c r="J24" s="262">
        <f>J19+J22+J23</f>
        <v>10303.705000000002</v>
      </c>
      <c r="K24" s="234"/>
      <c r="L24" s="251"/>
      <c r="M24" s="236"/>
      <c r="N24" s="236"/>
      <c r="O24" s="237"/>
      <c r="P24" s="237"/>
    </row>
    <row r="25" spans="2:16" s="235" customFormat="1" ht="17.25" customHeight="1">
      <c r="B25" s="263"/>
      <c r="C25" s="264"/>
      <c r="D25" s="264"/>
      <c r="E25" s="265"/>
      <c r="F25" s="264"/>
      <c r="G25" s="266"/>
      <c r="H25" s="266"/>
      <c r="I25" s="267"/>
      <c r="J25" s="268"/>
      <c r="K25" s="234"/>
      <c r="L25" s="251"/>
      <c r="M25" s="236"/>
      <c r="N25" s="236"/>
      <c r="O25" s="237"/>
      <c r="P25" s="237"/>
    </row>
    <row r="26" spans="2:16" s="235" customFormat="1" ht="14.25">
      <c r="B26" s="269" t="s">
        <v>96</v>
      </c>
      <c r="C26" s="270"/>
      <c r="D26" s="270"/>
      <c r="E26" s="271" t="s">
        <v>97</v>
      </c>
      <c r="F26" s="270"/>
      <c r="G26" s="272"/>
      <c r="H26" s="272"/>
      <c r="I26" s="273"/>
      <c r="J26" s="272"/>
      <c r="K26" s="234"/>
      <c r="L26" s="251"/>
      <c r="M26" s="236"/>
      <c r="N26" s="236"/>
      <c r="O26" s="237"/>
      <c r="P26" s="237"/>
    </row>
    <row r="27" spans="2:16" s="235" customFormat="1">
      <c r="B27" s="229" t="s">
        <v>98</v>
      </c>
      <c r="C27" s="230"/>
      <c r="D27" s="230"/>
      <c r="E27" s="231" t="s">
        <v>99</v>
      </c>
      <c r="F27" s="230"/>
      <c r="G27" s="232"/>
      <c r="H27" s="232"/>
      <c r="I27" s="233"/>
      <c r="J27" s="232"/>
      <c r="K27" s="250"/>
      <c r="M27" s="211"/>
      <c r="N27" s="236"/>
      <c r="O27" s="237"/>
      <c r="P27" s="237"/>
    </row>
    <row r="28" spans="2:16" s="235" customFormat="1">
      <c r="B28" s="238" t="s">
        <v>100</v>
      </c>
      <c r="C28" s="239"/>
      <c r="D28" s="239"/>
      <c r="E28" s="240" t="s">
        <v>101</v>
      </c>
      <c r="F28" s="239"/>
      <c r="G28" s="241"/>
      <c r="H28" s="241"/>
      <c r="I28" s="242"/>
      <c r="J28" s="241"/>
      <c r="K28" s="250"/>
      <c r="M28" s="211"/>
      <c r="N28" s="236"/>
      <c r="O28" s="237"/>
      <c r="P28" s="237"/>
    </row>
    <row r="29" spans="2:16" s="235" customFormat="1" ht="60">
      <c r="B29" s="243" t="s">
        <v>102</v>
      </c>
      <c r="C29" s="210">
        <v>10776</v>
      </c>
      <c r="D29" s="274" t="s">
        <v>90</v>
      </c>
      <c r="E29" s="275" t="s">
        <v>103</v>
      </c>
      <c r="F29" s="276" t="s">
        <v>45</v>
      </c>
      <c r="G29" s="277">
        <v>2</v>
      </c>
      <c r="H29" s="278">
        <v>976.56</v>
      </c>
      <c r="I29" s="279" t="s">
        <v>104</v>
      </c>
      <c r="J29" s="280">
        <f>G29*H29</f>
        <v>1953.12</v>
      </c>
      <c r="K29" s="250"/>
      <c r="M29" s="211"/>
      <c r="N29" s="236"/>
      <c r="O29" s="237"/>
      <c r="P29" s="237"/>
    </row>
    <row r="30" spans="2:16" s="235" customFormat="1" ht="30">
      <c r="B30" s="243" t="s">
        <v>105</v>
      </c>
      <c r="C30" s="243">
        <v>14583</v>
      </c>
      <c r="D30" s="244" t="s">
        <v>90</v>
      </c>
      <c r="E30" s="245" t="s">
        <v>106</v>
      </c>
      <c r="F30" s="276" t="s">
        <v>18</v>
      </c>
      <c r="G30" s="277">
        <v>20</v>
      </c>
      <c r="H30" s="278">
        <v>10.59</v>
      </c>
      <c r="I30" s="281">
        <f>G30</f>
        <v>20</v>
      </c>
      <c r="J30" s="280">
        <f>G30*H30</f>
        <v>211.8</v>
      </c>
      <c r="K30" s="250"/>
      <c r="M30" s="211"/>
      <c r="N30" s="236"/>
      <c r="O30" s="237"/>
      <c r="P30" s="237"/>
    </row>
    <row r="31" spans="2:16" s="235" customFormat="1" ht="60">
      <c r="B31" s="243" t="s">
        <v>107</v>
      </c>
      <c r="C31" s="243">
        <v>14250</v>
      </c>
      <c r="D31" s="244" t="s">
        <v>90</v>
      </c>
      <c r="E31" s="245" t="s">
        <v>108</v>
      </c>
      <c r="F31" s="276" t="s">
        <v>109</v>
      </c>
      <c r="G31" s="277">
        <v>300</v>
      </c>
      <c r="H31" s="278">
        <v>0.69</v>
      </c>
      <c r="I31" s="281">
        <f>G31</f>
        <v>300</v>
      </c>
      <c r="J31" s="280">
        <f>G31*H31</f>
        <v>206.99999999999997</v>
      </c>
      <c r="K31" s="250"/>
      <c r="M31" s="211"/>
      <c r="N31" s="236"/>
      <c r="O31" s="237"/>
      <c r="P31" s="237"/>
    </row>
    <row r="32" spans="2:16" s="235" customFormat="1" ht="30">
      <c r="B32" s="243" t="s">
        <v>110</v>
      </c>
      <c r="C32" s="243">
        <v>5702</v>
      </c>
      <c r="D32" s="254" t="s">
        <v>111</v>
      </c>
      <c r="E32" s="245" t="s">
        <v>112</v>
      </c>
      <c r="F32" s="276" t="s">
        <v>6</v>
      </c>
      <c r="G32" s="277">
        <v>1</v>
      </c>
      <c r="H32" s="278">
        <v>1967.92</v>
      </c>
      <c r="I32" s="281">
        <f>G32</f>
        <v>1</v>
      </c>
      <c r="J32" s="280">
        <f>G32*H32</f>
        <v>1967.92</v>
      </c>
      <c r="K32" s="250"/>
      <c r="M32" s="236"/>
      <c r="N32" s="236"/>
      <c r="O32" s="237"/>
      <c r="P32" s="237"/>
    </row>
    <row r="33" spans="2:16" s="235" customFormat="1" ht="30">
      <c r="B33" s="243" t="s">
        <v>113</v>
      </c>
      <c r="C33" s="243">
        <v>5703</v>
      </c>
      <c r="D33" s="254" t="s">
        <v>111</v>
      </c>
      <c r="E33" s="245" t="s">
        <v>114</v>
      </c>
      <c r="F33" s="276" t="s">
        <v>6</v>
      </c>
      <c r="G33" s="277">
        <v>1</v>
      </c>
      <c r="H33" s="278">
        <v>1090.1099999999999</v>
      </c>
      <c r="I33" s="281">
        <f>G33</f>
        <v>1</v>
      </c>
      <c r="J33" s="280">
        <f>G33*H33</f>
        <v>1090.1099999999999</v>
      </c>
      <c r="K33" s="234"/>
      <c r="M33" s="236"/>
      <c r="N33" s="236"/>
      <c r="O33" s="237"/>
      <c r="P33" s="237"/>
    </row>
    <row r="34" spans="2:16" s="235" customFormat="1" ht="14.25">
      <c r="B34" s="229" t="s">
        <v>115</v>
      </c>
      <c r="C34" s="230"/>
      <c r="D34" s="230"/>
      <c r="E34" s="231" t="s">
        <v>116</v>
      </c>
      <c r="F34" s="230"/>
      <c r="G34" s="232"/>
      <c r="H34" s="232"/>
      <c r="I34" s="233"/>
      <c r="J34" s="232"/>
      <c r="K34" s="250"/>
      <c r="M34" s="236"/>
      <c r="N34" s="236"/>
      <c r="O34" s="237"/>
      <c r="P34" s="237"/>
    </row>
    <row r="35" spans="2:16" s="235" customFormat="1" ht="60">
      <c r="B35" s="282" t="s">
        <v>117</v>
      </c>
      <c r="C35" s="283">
        <v>4813</v>
      </c>
      <c r="D35" s="284" t="s">
        <v>90</v>
      </c>
      <c r="E35" s="275" t="s">
        <v>118</v>
      </c>
      <c r="F35" s="284" t="s">
        <v>9</v>
      </c>
      <c r="G35" s="246">
        <v>12</v>
      </c>
      <c r="H35" s="285">
        <v>250</v>
      </c>
      <c r="I35" s="286" t="s">
        <v>119</v>
      </c>
      <c r="J35" s="287">
        <f>G35*H35</f>
        <v>3000</v>
      </c>
      <c r="K35" s="250"/>
      <c r="M35" s="236"/>
      <c r="N35" s="236"/>
      <c r="O35" s="237"/>
      <c r="P35" s="237"/>
    </row>
    <row r="36" spans="2:16" s="235" customFormat="1" ht="30">
      <c r="B36" s="243" t="s">
        <v>120</v>
      </c>
      <c r="C36" s="243">
        <v>85423</v>
      </c>
      <c r="D36" s="244" t="s">
        <v>90</v>
      </c>
      <c r="E36" s="245" t="s">
        <v>121</v>
      </c>
      <c r="F36" s="244" t="s">
        <v>38</v>
      </c>
      <c r="G36" s="246">
        <v>168</v>
      </c>
      <c r="H36" s="247">
        <v>6.6</v>
      </c>
      <c r="I36" s="248" t="s">
        <v>122</v>
      </c>
      <c r="J36" s="249">
        <f>G36*H36</f>
        <v>1108.8</v>
      </c>
      <c r="K36" s="250"/>
      <c r="M36" s="236"/>
      <c r="N36" s="236"/>
      <c r="O36" s="237"/>
      <c r="P36" s="237"/>
    </row>
    <row r="37" spans="2:16" s="235" customFormat="1" ht="14.25">
      <c r="B37" s="229" t="s">
        <v>123</v>
      </c>
      <c r="C37" s="230"/>
      <c r="D37" s="230"/>
      <c r="E37" s="231" t="s">
        <v>13</v>
      </c>
      <c r="F37" s="230"/>
      <c r="G37" s="232"/>
      <c r="H37" s="232"/>
      <c r="I37" s="233"/>
      <c r="J37" s="232"/>
      <c r="K37" s="234"/>
      <c r="M37" s="236"/>
      <c r="N37" s="236"/>
      <c r="O37" s="237"/>
      <c r="P37" s="237"/>
    </row>
    <row r="38" spans="2:16" ht="60">
      <c r="B38" s="288" t="s">
        <v>124</v>
      </c>
      <c r="C38" s="210">
        <v>99059</v>
      </c>
      <c r="D38" s="254" t="s">
        <v>90</v>
      </c>
      <c r="E38" s="289" t="s">
        <v>125</v>
      </c>
      <c r="F38" s="254" t="s">
        <v>38</v>
      </c>
      <c r="G38" s="256">
        <v>100</v>
      </c>
      <c r="H38" s="257">
        <v>62.86</v>
      </c>
      <c r="I38" s="290">
        <v>1516.67</v>
      </c>
      <c r="J38" s="291">
        <f>G38*H38</f>
        <v>6286</v>
      </c>
      <c r="K38" s="250"/>
    </row>
    <row r="39" spans="2:16">
      <c r="B39" s="243"/>
      <c r="C39" s="243"/>
      <c r="D39" s="244"/>
      <c r="E39" s="245"/>
      <c r="F39" s="244"/>
      <c r="G39" s="244"/>
      <c r="H39" s="247"/>
      <c r="I39" s="248"/>
      <c r="J39" s="248"/>
      <c r="K39" s="250"/>
    </row>
    <row r="40" spans="2:16">
      <c r="B40" s="292" t="s">
        <v>126</v>
      </c>
      <c r="C40" s="230"/>
      <c r="D40" s="230"/>
      <c r="E40" s="231" t="s">
        <v>127</v>
      </c>
      <c r="F40" s="230"/>
      <c r="G40" s="230"/>
      <c r="H40" s="232"/>
      <c r="I40" s="233"/>
      <c r="J40" s="232"/>
      <c r="K40" s="250"/>
    </row>
    <row r="41" spans="2:16" ht="60">
      <c r="B41" s="243" t="s">
        <v>128</v>
      </c>
      <c r="C41" s="243">
        <v>98525</v>
      </c>
      <c r="D41" s="284" t="s">
        <v>90</v>
      </c>
      <c r="E41" s="275" t="s">
        <v>129</v>
      </c>
      <c r="F41" s="244" t="s">
        <v>9</v>
      </c>
      <c r="G41" s="246">
        <v>160</v>
      </c>
      <c r="H41" s="247">
        <v>0.37</v>
      </c>
      <c r="I41" s="248" t="s">
        <v>130</v>
      </c>
      <c r="J41" s="247">
        <f>G41*H41</f>
        <v>59.2</v>
      </c>
      <c r="K41" s="250"/>
    </row>
    <row r="42" spans="2:16" ht="75">
      <c r="B42" s="243" t="s">
        <v>131</v>
      </c>
      <c r="C42" s="243">
        <v>100981</v>
      </c>
      <c r="D42" s="284" t="s">
        <v>90</v>
      </c>
      <c r="E42" s="245" t="s">
        <v>132</v>
      </c>
      <c r="F42" s="284" t="s">
        <v>18</v>
      </c>
      <c r="G42" s="246">
        <v>151.66</v>
      </c>
      <c r="H42" s="285">
        <v>8.9600000000000009</v>
      </c>
      <c r="I42" s="248" t="s">
        <v>133</v>
      </c>
      <c r="J42" s="247">
        <f>G42*H42</f>
        <v>1358.8736000000001</v>
      </c>
      <c r="K42" s="250"/>
    </row>
    <row r="43" spans="2:16" ht="60">
      <c r="B43" s="243" t="s">
        <v>134</v>
      </c>
      <c r="C43" s="284">
        <v>93590</v>
      </c>
      <c r="D43" s="244" t="s">
        <v>90</v>
      </c>
      <c r="E43" s="275" t="s">
        <v>135</v>
      </c>
      <c r="F43" s="244" t="s">
        <v>23</v>
      </c>
      <c r="G43" s="246">
        <v>8098.41</v>
      </c>
      <c r="H43" s="247">
        <v>0.92</v>
      </c>
      <c r="I43" s="258" t="s">
        <v>136</v>
      </c>
      <c r="J43" s="247">
        <f>G43*H43</f>
        <v>7450.5371999999998</v>
      </c>
      <c r="K43" s="250"/>
    </row>
    <row r="44" spans="2:16">
      <c r="B44" s="243"/>
      <c r="C44" s="243"/>
      <c r="D44" s="244"/>
      <c r="E44" s="245"/>
      <c r="F44" s="244"/>
      <c r="G44" s="244"/>
      <c r="H44" s="247"/>
      <c r="I44" s="258"/>
      <c r="J44" s="248"/>
      <c r="K44" s="250"/>
    </row>
    <row r="45" spans="2:16">
      <c r="B45" s="238" t="s">
        <v>137</v>
      </c>
      <c r="C45" s="239"/>
      <c r="D45" s="239"/>
      <c r="E45" s="240" t="s">
        <v>25</v>
      </c>
      <c r="F45" s="239"/>
      <c r="G45" s="239"/>
      <c r="H45" s="241"/>
      <c r="I45" s="242"/>
      <c r="J45" s="241"/>
      <c r="K45" s="250"/>
    </row>
    <row r="46" spans="2:16" ht="24" customHeight="1">
      <c r="B46" s="243" t="s">
        <v>138</v>
      </c>
      <c r="C46" s="284">
        <v>4743</v>
      </c>
      <c r="D46" s="244" t="s">
        <v>90</v>
      </c>
      <c r="E46" s="275" t="s">
        <v>139</v>
      </c>
      <c r="F46" s="244" t="s">
        <v>18</v>
      </c>
      <c r="G46" s="246">
        <v>50</v>
      </c>
      <c r="H46" s="247">
        <v>108.3</v>
      </c>
      <c r="I46" s="248">
        <f>1420*1.955/1.119*0.1</f>
        <v>248.08757819481681</v>
      </c>
      <c r="J46" s="247">
        <f>G46*H46</f>
        <v>5415</v>
      </c>
      <c r="K46" s="250"/>
    </row>
    <row r="47" spans="2:16" ht="72.75" customHeight="1">
      <c r="B47" s="243" t="s">
        <v>140</v>
      </c>
      <c r="C47" s="284" t="s">
        <v>16</v>
      </c>
      <c r="D47" s="284" t="s">
        <v>90</v>
      </c>
      <c r="E47" s="245" t="s">
        <v>141</v>
      </c>
      <c r="F47" s="284" t="s">
        <v>18</v>
      </c>
      <c r="G47" s="246">
        <v>198.29</v>
      </c>
      <c r="H47" s="285">
        <v>2.69</v>
      </c>
      <c r="I47" s="286" t="s">
        <v>142</v>
      </c>
      <c r="J47" s="247">
        <f>G47*H47</f>
        <v>533.40009999999995</v>
      </c>
      <c r="K47" s="250"/>
    </row>
    <row r="48" spans="2:16" ht="30">
      <c r="B48" s="243" t="s">
        <v>143</v>
      </c>
      <c r="C48" s="244">
        <v>97914</v>
      </c>
      <c r="D48" s="244" t="s">
        <v>90</v>
      </c>
      <c r="E48" s="275" t="s">
        <v>144</v>
      </c>
      <c r="F48" s="244" t="s">
        <v>145</v>
      </c>
      <c r="G48" s="256">
        <f>G46*F111</f>
        <v>1505</v>
      </c>
      <c r="H48" s="247">
        <v>2.84</v>
      </c>
      <c r="I48" s="258" t="s">
        <v>146</v>
      </c>
      <c r="J48" s="247">
        <f>G48*H48</f>
        <v>4274.2</v>
      </c>
      <c r="K48" s="250"/>
    </row>
    <row r="49" spans="2:16" ht="45.75" thickBot="1">
      <c r="B49" s="243" t="s">
        <v>147</v>
      </c>
      <c r="C49" s="284">
        <v>100577</v>
      </c>
      <c r="D49" s="244" t="s">
        <v>90</v>
      </c>
      <c r="E49" s="245" t="s">
        <v>148</v>
      </c>
      <c r="F49" s="244" t="s">
        <v>9</v>
      </c>
      <c r="G49" s="256">
        <f>G38</f>
        <v>100</v>
      </c>
      <c r="H49" s="257">
        <v>1.1499999999999999</v>
      </c>
      <c r="I49" s="258">
        <v>1500</v>
      </c>
      <c r="J49" s="257">
        <f>G49*H49</f>
        <v>114.99999999999999</v>
      </c>
      <c r="K49" s="250"/>
    </row>
    <row r="50" spans="2:16" s="235" customFormat="1" ht="28.5" customHeight="1">
      <c r="B50" s="288"/>
      <c r="C50" s="254"/>
      <c r="D50" s="254"/>
      <c r="E50" s="289"/>
      <c r="F50" s="293"/>
      <c r="G50" s="402" t="s">
        <v>7</v>
      </c>
      <c r="H50" s="403"/>
      <c r="I50" s="404"/>
      <c r="J50" s="294">
        <f>SUM(J29:J49)</f>
        <v>35030.960899999998</v>
      </c>
      <c r="K50" s="234"/>
      <c r="L50" s="251"/>
      <c r="M50" s="236"/>
      <c r="N50" s="236"/>
      <c r="O50" s="237"/>
      <c r="P50" s="237"/>
    </row>
    <row r="51" spans="2:16" s="235" customFormat="1" ht="13.5" customHeight="1">
      <c r="B51" s="282"/>
      <c r="C51" s="244"/>
      <c r="D51" s="244"/>
      <c r="E51" s="245"/>
      <c r="F51" s="244"/>
      <c r="G51" s="249"/>
      <c r="H51" s="249"/>
      <c r="I51" s="295"/>
      <c r="J51" s="295"/>
      <c r="K51" s="234"/>
      <c r="L51" s="251"/>
      <c r="M51" s="236"/>
      <c r="N51" s="236"/>
      <c r="O51" s="237"/>
      <c r="P51" s="237"/>
    </row>
    <row r="52" spans="2:16" s="235" customFormat="1">
      <c r="B52" s="220" t="s">
        <v>149</v>
      </c>
      <c r="C52" s="221"/>
      <c r="D52" s="221"/>
      <c r="E52" s="222" t="s">
        <v>150</v>
      </c>
      <c r="F52" s="221"/>
      <c r="G52" s="223"/>
      <c r="H52" s="223"/>
      <c r="I52" s="224"/>
      <c r="J52" s="224"/>
      <c r="K52" s="234"/>
      <c r="L52" s="251"/>
      <c r="M52" s="211"/>
      <c r="N52" s="236"/>
      <c r="O52" s="237"/>
      <c r="P52" s="237"/>
    </row>
    <row r="53" spans="2:16" s="235" customFormat="1">
      <c r="B53" s="238" t="s">
        <v>151</v>
      </c>
      <c r="C53" s="239"/>
      <c r="D53" s="239"/>
      <c r="E53" s="240" t="s">
        <v>152</v>
      </c>
      <c r="F53" s="239"/>
      <c r="G53" s="241"/>
      <c r="H53" s="241"/>
      <c r="I53" s="242"/>
      <c r="J53" s="242"/>
      <c r="K53" s="234"/>
      <c r="L53" s="251"/>
      <c r="M53" s="211"/>
      <c r="N53" s="236"/>
      <c r="O53" s="237"/>
      <c r="P53" s="237"/>
    </row>
    <row r="54" spans="2:16" s="235" customFormat="1" ht="44.25" customHeight="1">
      <c r="B54" s="282" t="s">
        <v>153</v>
      </c>
      <c r="C54" s="284" t="s">
        <v>154</v>
      </c>
      <c r="D54" s="244" t="s">
        <v>90</v>
      </c>
      <c r="E54" s="296" t="s">
        <v>155</v>
      </c>
      <c r="F54" s="244" t="s">
        <v>38</v>
      </c>
      <c r="G54" s="256">
        <v>31</v>
      </c>
      <c r="H54" s="257">
        <v>40.61</v>
      </c>
      <c r="I54" s="258" t="s">
        <v>156</v>
      </c>
      <c r="J54" s="247">
        <f>G54*H54</f>
        <v>1258.9100000000001</v>
      </c>
      <c r="K54" s="225"/>
      <c r="L54" s="260"/>
      <c r="M54" s="297"/>
      <c r="N54" s="236"/>
      <c r="O54" s="237"/>
      <c r="P54" s="237"/>
    </row>
    <row r="55" spans="2:16" s="235" customFormat="1" ht="51" customHeight="1" thickBot="1">
      <c r="B55" s="282" t="s">
        <v>157</v>
      </c>
      <c r="C55" s="284">
        <v>83534</v>
      </c>
      <c r="D55" s="244" t="s">
        <v>90</v>
      </c>
      <c r="E55" s="296" t="s">
        <v>158</v>
      </c>
      <c r="F55" s="244" t="s">
        <v>18</v>
      </c>
      <c r="G55" s="256">
        <v>1.95</v>
      </c>
      <c r="H55" s="257">
        <v>455.2</v>
      </c>
      <c r="I55" s="258">
        <f>(3.14*0.02)*0.5*62</f>
        <v>1.9468000000000003</v>
      </c>
      <c r="J55" s="247">
        <f>G55*H55</f>
        <v>887.64</v>
      </c>
      <c r="K55" s="225"/>
      <c r="L55" s="260"/>
      <c r="M55" s="297"/>
      <c r="N55" s="236"/>
      <c r="O55" s="237"/>
      <c r="P55" s="237"/>
    </row>
    <row r="56" spans="2:16" s="235" customFormat="1" ht="30" customHeight="1">
      <c r="B56" s="288"/>
      <c r="C56" s="254"/>
      <c r="D56" s="254"/>
      <c r="E56" s="289"/>
      <c r="F56" s="293"/>
      <c r="G56" s="402" t="s">
        <v>7</v>
      </c>
      <c r="H56" s="403"/>
      <c r="I56" s="404"/>
      <c r="J56" s="294">
        <f>J54+J55</f>
        <v>2146.5500000000002</v>
      </c>
      <c r="K56" s="234"/>
      <c r="L56" s="251"/>
      <c r="M56" s="211"/>
      <c r="N56" s="236"/>
      <c r="O56" s="237"/>
      <c r="P56" s="237"/>
    </row>
    <row r="57" spans="2:16" s="235" customFormat="1" ht="10.5" customHeight="1">
      <c r="B57" s="282"/>
      <c r="C57" s="244"/>
      <c r="D57" s="244"/>
      <c r="E57" s="245"/>
      <c r="F57" s="244"/>
      <c r="G57" s="249"/>
      <c r="H57" s="249"/>
      <c r="I57" s="295"/>
      <c r="J57" s="295"/>
      <c r="K57" s="234"/>
      <c r="L57" s="251"/>
      <c r="M57" s="236"/>
      <c r="N57" s="236"/>
      <c r="O57" s="237"/>
      <c r="P57" s="237"/>
    </row>
    <row r="58" spans="2:16" s="283" customFormat="1">
      <c r="B58" s="220" t="s">
        <v>159</v>
      </c>
      <c r="C58" s="298"/>
      <c r="D58" s="298"/>
      <c r="E58" s="222" t="s">
        <v>160</v>
      </c>
      <c r="F58" s="298"/>
      <c r="G58" s="299"/>
      <c r="H58" s="299"/>
      <c r="I58" s="300"/>
      <c r="J58" s="299"/>
      <c r="K58" s="301"/>
      <c r="M58" s="297"/>
      <c r="N58" s="297"/>
      <c r="O58" s="302"/>
      <c r="P58" s="302"/>
    </row>
    <row r="59" spans="2:16" s="235" customFormat="1">
      <c r="B59" s="238" t="s">
        <v>161</v>
      </c>
      <c r="C59" s="239"/>
      <c r="D59" s="239"/>
      <c r="E59" s="240" t="s">
        <v>162</v>
      </c>
      <c r="F59" s="239"/>
      <c r="G59" s="241"/>
      <c r="H59" s="241"/>
      <c r="I59" s="242"/>
      <c r="J59" s="303"/>
      <c r="K59" s="234"/>
      <c r="M59" s="236"/>
      <c r="N59" s="236"/>
      <c r="O59" s="237"/>
      <c r="P59" s="237"/>
    </row>
    <row r="60" spans="2:16" ht="90">
      <c r="B60" s="282" t="s">
        <v>163</v>
      </c>
      <c r="C60" s="243">
        <v>96390</v>
      </c>
      <c r="D60" s="254" t="s">
        <v>90</v>
      </c>
      <c r="E60" s="296" t="s">
        <v>164</v>
      </c>
      <c r="F60" s="244" t="s">
        <v>165</v>
      </c>
      <c r="G60" s="246">
        <f>G61*0.1</f>
        <v>151.667</v>
      </c>
      <c r="H60" s="257">
        <v>75.06</v>
      </c>
      <c r="I60" s="248" t="s">
        <v>166</v>
      </c>
      <c r="J60" s="247">
        <f>G60*H60</f>
        <v>11384.125020000001</v>
      </c>
      <c r="K60" s="250"/>
      <c r="M60" s="304"/>
      <c r="N60" s="304"/>
      <c r="O60" s="305"/>
    </row>
    <row r="61" spans="2:16" ht="105">
      <c r="B61" s="282" t="s">
        <v>167</v>
      </c>
      <c r="C61" s="243">
        <v>4596</v>
      </c>
      <c r="D61" s="254" t="s">
        <v>111</v>
      </c>
      <c r="E61" s="245" t="s">
        <v>168</v>
      </c>
      <c r="F61" s="244" t="s">
        <v>9</v>
      </c>
      <c r="G61" s="246">
        <f>C11</f>
        <v>1516.67</v>
      </c>
      <c r="H61" s="257">
        <v>131.49</v>
      </c>
      <c r="I61" s="248">
        <f>G61</f>
        <v>1516.67</v>
      </c>
      <c r="J61" s="247">
        <f>G61*H61</f>
        <v>199426.93830000001</v>
      </c>
      <c r="K61" s="250"/>
      <c r="M61" s="304"/>
      <c r="N61" s="304"/>
      <c r="O61" s="305"/>
    </row>
    <row r="62" spans="2:16" ht="69" customHeight="1">
      <c r="B62" s="282" t="s">
        <v>169</v>
      </c>
      <c r="C62" s="243">
        <v>38181</v>
      </c>
      <c r="D62" s="254" t="s">
        <v>90</v>
      </c>
      <c r="E62" s="306" t="s">
        <v>170</v>
      </c>
      <c r="F62" s="284" t="s">
        <v>9</v>
      </c>
      <c r="G62" s="307">
        <f>0.25*0.25*16</f>
        <v>1</v>
      </c>
      <c r="H62" s="247">
        <v>198.33</v>
      </c>
      <c r="I62" s="248" t="s">
        <v>171</v>
      </c>
      <c r="J62" s="247">
        <f>G62*H62</f>
        <v>198.33</v>
      </c>
      <c r="K62" s="250"/>
    </row>
    <row r="63" spans="2:16" ht="75">
      <c r="B63" s="282" t="s">
        <v>172</v>
      </c>
      <c r="C63" s="243" t="s">
        <v>173</v>
      </c>
      <c r="D63" s="254" t="s">
        <v>90</v>
      </c>
      <c r="E63" s="275" t="s">
        <v>174</v>
      </c>
      <c r="F63" s="254" t="s">
        <v>9</v>
      </c>
      <c r="G63" s="256">
        <v>156</v>
      </c>
      <c r="H63" s="257">
        <v>68.849999999999994</v>
      </c>
      <c r="I63" s="258">
        <v>156</v>
      </c>
      <c r="J63" s="257">
        <f>G63*H63</f>
        <v>10740.599999999999</v>
      </c>
      <c r="K63" s="250"/>
    </row>
    <row r="64" spans="2:16">
      <c r="B64" s="238" t="s">
        <v>175</v>
      </c>
      <c r="C64" s="239"/>
      <c r="D64" s="239"/>
      <c r="E64" s="308" t="s">
        <v>176</v>
      </c>
      <c r="F64" s="239"/>
      <c r="G64" s="239"/>
      <c r="H64" s="241"/>
      <c r="I64" s="242"/>
      <c r="J64" s="303"/>
      <c r="K64" s="250"/>
    </row>
    <row r="65" spans="2:17">
      <c r="B65" s="238" t="s">
        <v>177</v>
      </c>
      <c r="C65" s="239"/>
      <c r="D65" s="239"/>
      <c r="E65" s="308" t="s">
        <v>178</v>
      </c>
      <c r="F65" s="239"/>
      <c r="G65" s="239"/>
      <c r="H65" s="241"/>
      <c r="I65" s="242"/>
      <c r="J65" s="303"/>
      <c r="K65" s="250"/>
    </row>
    <row r="66" spans="2:17" ht="105">
      <c r="B66" s="247" t="s">
        <v>179</v>
      </c>
      <c r="C66" s="244">
        <v>102362</v>
      </c>
      <c r="D66" s="247" t="s">
        <v>90</v>
      </c>
      <c r="E66" s="309" t="s">
        <v>180</v>
      </c>
      <c r="F66" s="247" t="s">
        <v>9</v>
      </c>
      <c r="G66" s="246">
        <v>320</v>
      </c>
      <c r="H66" s="247">
        <v>168.01</v>
      </c>
      <c r="I66" s="248" t="s">
        <v>181</v>
      </c>
      <c r="J66" s="247">
        <f>G66*H66</f>
        <v>53763.199999999997</v>
      </c>
      <c r="K66" s="250"/>
    </row>
    <row r="67" spans="2:17" ht="57.75" customHeight="1">
      <c r="B67" s="247" t="s">
        <v>182</v>
      </c>
      <c r="C67" s="244">
        <v>4529</v>
      </c>
      <c r="D67" s="247" t="s">
        <v>111</v>
      </c>
      <c r="E67" s="309" t="s">
        <v>183</v>
      </c>
      <c r="F67" s="247" t="s">
        <v>184</v>
      </c>
      <c r="G67" s="246">
        <v>1</v>
      </c>
      <c r="H67" s="247">
        <v>2868.31</v>
      </c>
      <c r="I67" s="248">
        <v>1</v>
      </c>
      <c r="J67" s="247">
        <f>G67*H67</f>
        <v>2868.31</v>
      </c>
      <c r="K67" s="250"/>
      <c r="L67" s="250"/>
      <c r="M67" s="210"/>
      <c r="O67" s="211"/>
      <c r="Q67" s="212"/>
    </row>
    <row r="68" spans="2:17" ht="45" customHeight="1" thickBot="1">
      <c r="B68" s="247" t="s">
        <v>185</v>
      </c>
      <c r="C68" s="247" t="s">
        <v>186</v>
      </c>
      <c r="D68" s="247" t="s">
        <v>111</v>
      </c>
      <c r="E68" s="309" t="s">
        <v>187</v>
      </c>
      <c r="F68" s="247" t="s">
        <v>6</v>
      </c>
      <c r="G68" s="256">
        <v>12</v>
      </c>
      <c r="H68" s="257">
        <v>324.62</v>
      </c>
      <c r="I68" s="258">
        <v>12</v>
      </c>
      <c r="J68" s="257">
        <f>G68*H68</f>
        <v>3895.44</v>
      </c>
      <c r="K68" s="250"/>
      <c r="L68" s="250"/>
      <c r="M68" s="210"/>
      <c r="O68" s="211"/>
      <c r="Q68" s="212"/>
    </row>
    <row r="69" spans="2:17" s="235" customFormat="1" ht="33" customHeight="1" thickBot="1">
      <c r="B69" s="288"/>
      <c r="C69" s="254"/>
      <c r="D69" s="274"/>
      <c r="E69" s="310"/>
      <c r="F69" s="311"/>
      <c r="G69" s="408" t="s">
        <v>7</v>
      </c>
      <c r="H69" s="409"/>
      <c r="I69" s="409"/>
      <c r="J69" s="312">
        <f>SUM(J60:J68)</f>
        <v>282276.94332000002</v>
      </c>
      <c r="K69" s="234"/>
      <c r="L69" s="251"/>
      <c r="M69" s="236"/>
      <c r="N69" s="236"/>
      <c r="O69" s="237"/>
      <c r="P69" s="237"/>
    </row>
    <row r="70" spans="2:17" s="235" customFormat="1">
      <c r="B70" s="282"/>
      <c r="C70" s="244"/>
      <c r="D70" s="244"/>
      <c r="E70" s="306"/>
      <c r="F70" s="244"/>
      <c r="G70" s="313"/>
      <c r="H70" s="313"/>
      <c r="I70" s="313"/>
      <c r="J70" s="314"/>
      <c r="K70" s="234"/>
      <c r="L70" s="251"/>
      <c r="M70" s="236"/>
      <c r="N70" s="236"/>
      <c r="O70" s="237"/>
      <c r="P70" s="237"/>
    </row>
    <row r="71" spans="2:17" s="235" customFormat="1" ht="28.5">
      <c r="B71" s="220" t="s">
        <v>188</v>
      </c>
      <c r="C71" s="298"/>
      <c r="D71" s="298"/>
      <c r="E71" s="222" t="s">
        <v>189</v>
      </c>
      <c r="F71" s="298"/>
      <c r="G71" s="298"/>
      <c r="H71" s="315"/>
      <c r="I71" s="316"/>
      <c r="J71" s="316"/>
      <c r="K71" s="234"/>
      <c r="L71" s="251"/>
      <c r="M71" s="236"/>
      <c r="N71" s="236"/>
      <c r="O71" s="237"/>
      <c r="P71" s="237"/>
    </row>
    <row r="72" spans="2:17" s="235" customFormat="1" ht="14.25">
      <c r="B72" s="238" t="s">
        <v>190</v>
      </c>
      <c r="C72" s="239"/>
      <c r="D72" s="239"/>
      <c r="E72" s="240" t="s">
        <v>191</v>
      </c>
      <c r="F72" s="239"/>
      <c r="G72" s="239"/>
      <c r="H72" s="241"/>
      <c r="I72" s="317"/>
      <c r="J72" s="317"/>
      <c r="K72" s="234"/>
      <c r="L72" s="251"/>
      <c r="M72" s="236"/>
      <c r="N72" s="236"/>
      <c r="O72" s="237"/>
      <c r="P72" s="237"/>
    </row>
    <row r="73" spans="2:17" s="235" customFormat="1" ht="28.5">
      <c r="B73" s="238" t="s">
        <v>192</v>
      </c>
      <c r="C73" s="239"/>
      <c r="D73" s="239"/>
      <c r="E73" s="240" t="s">
        <v>193</v>
      </c>
      <c r="F73" s="239"/>
      <c r="G73" s="239"/>
      <c r="H73" s="241"/>
      <c r="I73" s="317"/>
      <c r="J73" s="317"/>
      <c r="K73" s="234"/>
      <c r="L73" s="251"/>
      <c r="M73" s="236"/>
      <c r="N73" s="236"/>
      <c r="O73" s="237"/>
      <c r="P73" s="237"/>
    </row>
    <row r="74" spans="2:17" s="235" customFormat="1" ht="75">
      <c r="B74" s="318" t="s">
        <v>194</v>
      </c>
      <c r="C74" s="276">
        <v>101806</v>
      </c>
      <c r="D74" s="276" t="s">
        <v>90</v>
      </c>
      <c r="E74" s="319" t="s">
        <v>195</v>
      </c>
      <c r="F74" s="274" t="s">
        <v>6</v>
      </c>
      <c r="G74" s="277">
        <v>2</v>
      </c>
      <c r="H74" s="278">
        <v>577.84</v>
      </c>
      <c r="I74" s="279">
        <v>2</v>
      </c>
      <c r="J74" s="248">
        <f>G74*H74</f>
        <v>1155.68</v>
      </c>
      <c r="K74" s="234"/>
      <c r="L74" s="251"/>
      <c r="M74" s="236"/>
      <c r="N74" s="236"/>
      <c r="O74" s="237"/>
      <c r="P74" s="237"/>
    </row>
    <row r="75" spans="2:17" s="235" customFormat="1" ht="45">
      <c r="B75" s="320" t="s">
        <v>196</v>
      </c>
      <c r="C75" s="244">
        <v>38032</v>
      </c>
      <c r="D75" s="244" t="s">
        <v>90</v>
      </c>
      <c r="E75" s="245" t="s">
        <v>197</v>
      </c>
      <c r="F75" s="244" t="s">
        <v>38</v>
      </c>
      <c r="G75" s="246">
        <v>82.5</v>
      </c>
      <c r="H75" s="247">
        <v>55.67</v>
      </c>
      <c r="I75" s="248"/>
      <c r="J75" s="248">
        <f>G75*H75</f>
        <v>4592.7750000000005</v>
      </c>
      <c r="K75" s="234"/>
      <c r="L75" s="251"/>
      <c r="M75" s="236"/>
      <c r="N75" s="236"/>
      <c r="O75" s="237"/>
      <c r="P75" s="237"/>
    </row>
    <row r="76" spans="2:17" s="235" customFormat="1" ht="75">
      <c r="B76" s="320" t="s">
        <v>198</v>
      </c>
      <c r="C76" s="244">
        <v>102690</v>
      </c>
      <c r="D76" s="244" t="s">
        <v>90</v>
      </c>
      <c r="E76" s="245" t="s">
        <v>199</v>
      </c>
      <c r="F76" s="244" t="s">
        <v>68</v>
      </c>
      <c r="G76" s="246">
        <v>55</v>
      </c>
      <c r="H76" s="247">
        <v>78.41</v>
      </c>
      <c r="I76" s="248" t="s">
        <v>200</v>
      </c>
      <c r="J76" s="248">
        <f>G76*H76</f>
        <v>4312.55</v>
      </c>
      <c r="K76" s="234"/>
      <c r="L76" s="251"/>
      <c r="M76" s="236"/>
      <c r="N76" s="236"/>
      <c r="O76" s="237"/>
      <c r="P76" s="237"/>
    </row>
    <row r="77" spans="2:17" s="235" customFormat="1" ht="30.75" thickBot="1">
      <c r="B77" s="320" t="s">
        <v>201</v>
      </c>
      <c r="C77" s="254">
        <v>102726</v>
      </c>
      <c r="D77" s="254" t="s">
        <v>90</v>
      </c>
      <c r="E77" s="289" t="s">
        <v>202</v>
      </c>
      <c r="F77" s="254" t="s">
        <v>6</v>
      </c>
      <c r="G77" s="256">
        <v>16.5</v>
      </c>
      <c r="H77" s="257">
        <v>29</v>
      </c>
      <c r="I77" s="258" t="s">
        <v>203</v>
      </c>
      <c r="J77" s="321">
        <f>G77*H77</f>
        <v>478.5</v>
      </c>
      <c r="K77" s="234"/>
      <c r="L77" s="251"/>
      <c r="M77" s="236"/>
      <c r="N77" s="236"/>
      <c r="O77" s="237"/>
      <c r="P77" s="237"/>
    </row>
    <row r="78" spans="2:17" s="235" customFormat="1" ht="30" customHeight="1" thickBot="1">
      <c r="B78" s="282"/>
      <c r="C78" s="244"/>
      <c r="D78" s="244"/>
      <c r="E78" s="306"/>
      <c r="F78" s="261"/>
      <c r="G78" s="405" t="s">
        <v>7</v>
      </c>
      <c r="H78" s="406"/>
      <c r="I78" s="407"/>
      <c r="J78" s="322">
        <f>SUM(J74:J77)</f>
        <v>10539.505000000001</v>
      </c>
      <c r="L78" s="251"/>
      <c r="M78" s="236"/>
      <c r="N78" s="236"/>
      <c r="O78" s="237"/>
      <c r="P78" s="237"/>
    </row>
    <row r="79" spans="2:17" s="235" customFormat="1">
      <c r="B79" s="323"/>
      <c r="C79" s="276"/>
      <c r="D79" s="276"/>
      <c r="E79" s="324"/>
      <c r="F79" s="276"/>
      <c r="G79" s="278"/>
      <c r="H79" s="278"/>
      <c r="I79" s="325"/>
      <c r="J79" s="325"/>
      <c r="K79" s="234"/>
      <c r="L79" s="251"/>
      <c r="M79" s="236"/>
      <c r="N79" s="236"/>
      <c r="O79" s="237"/>
      <c r="P79" s="237"/>
    </row>
    <row r="80" spans="2:17" s="235" customFormat="1">
      <c r="B80" s="220" t="s">
        <v>204</v>
      </c>
      <c r="C80" s="298"/>
      <c r="D80" s="298"/>
      <c r="E80" s="222" t="s">
        <v>205</v>
      </c>
      <c r="F80" s="298"/>
      <c r="G80" s="299"/>
      <c r="H80" s="299"/>
      <c r="I80" s="300"/>
      <c r="J80" s="300"/>
      <c r="K80" s="234"/>
      <c r="L80" s="251"/>
      <c r="M80" s="236"/>
      <c r="N80" s="236"/>
      <c r="O80" s="237"/>
      <c r="P80" s="237"/>
    </row>
    <row r="81" spans="2:16" s="235" customFormat="1" ht="14.25">
      <c r="B81" s="238" t="s">
        <v>206</v>
      </c>
      <c r="C81" s="239"/>
      <c r="D81" s="239"/>
      <c r="E81" s="240" t="s">
        <v>207</v>
      </c>
      <c r="F81" s="239"/>
      <c r="G81" s="241"/>
      <c r="H81" s="241"/>
      <c r="I81" s="317"/>
      <c r="J81" s="317"/>
      <c r="K81" s="234"/>
      <c r="L81" s="251"/>
      <c r="M81" s="236"/>
      <c r="N81" s="236"/>
      <c r="O81" s="237"/>
      <c r="P81" s="237"/>
    </row>
    <row r="82" spans="2:16" s="235" customFormat="1" ht="14.25">
      <c r="B82" s="238" t="s">
        <v>208</v>
      </c>
      <c r="C82" s="239"/>
      <c r="D82" s="239"/>
      <c r="E82" s="240" t="s">
        <v>209</v>
      </c>
      <c r="F82" s="239"/>
      <c r="G82" s="241"/>
      <c r="H82" s="241"/>
      <c r="I82" s="317"/>
      <c r="J82" s="317"/>
      <c r="K82" s="234"/>
      <c r="L82" s="251"/>
      <c r="M82" s="236"/>
      <c r="N82" s="236"/>
      <c r="O82" s="237"/>
      <c r="P82" s="237"/>
    </row>
    <row r="83" spans="2:16" s="235" customFormat="1" ht="45">
      <c r="B83" s="282" t="s">
        <v>210</v>
      </c>
      <c r="C83" s="244">
        <v>101938</v>
      </c>
      <c r="D83" s="244" t="s">
        <v>90</v>
      </c>
      <c r="E83" s="245" t="s">
        <v>211</v>
      </c>
      <c r="F83" s="254" t="s">
        <v>6</v>
      </c>
      <c r="G83" s="246">
        <v>1</v>
      </c>
      <c r="H83" s="247">
        <v>163.74</v>
      </c>
      <c r="I83" s="258">
        <v>1</v>
      </c>
      <c r="J83" s="258">
        <f>G83*H83</f>
        <v>163.74</v>
      </c>
      <c r="K83" s="234"/>
      <c r="L83" s="251"/>
      <c r="M83" s="236"/>
      <c r="N83" s="236"/>
      <c r="O83" s="237"/>
      <c r="P83" s="237"/>
    </row>
    <row r="84" spans="2:16" s="235" customFormat="1" ht="30">
      <c r="B84" s="282" t="s">
        <v>212</v>
      </c>
      <c r="C84" s="244">
        <v>2391</v>
      </c>
      <c r="D84" s="244" t="s">
        <v>90</v>
      </c>
      <c r="E84" s="245" t="s">
        <v>213</v>
      </c>
      <c r="F84" s="244" t="s">
        <v>6</v>
      </c>
      <c r="G84" s="246">
        <v>1</v>
      </c>
      <c r="H84" s="247">
        <v>589.05999999999995</v>
      </c>
      <c r="I84" s="258">
        <v>1</v>
      </c>
      <c r="J84" s="258">
        <f>G84*H84</f>
        <v>589.05999999999995</v>
      </c>
      <c r="K84" s="234"/>
      <c r="L84" s="251"/>
      <c r="M84" s="236"/>
      <c r="N84" s="236"/>
      <c r="O84" s="237"/>
      <c r="P84" s="237"/>
    </row>
    <row r="85" spans="2:16" s="235" customFormat="1">
      <c r="B85" s="282"/>
      <c r="C85" s="244"/>
      <c r="D85" s="276"/>
      <c r="E85" s="324"/>
      <c r="F85" s="276"/>
      <c r="G85" s="246"/>
      <c r="H85" s="247"/>
      <c r="I85" s="295"/>
      <c r="J85" s="295"/>
      <c r="K85" s="234"/>
      <c r="L85" s="251"/>
      <c r="M85" s="236"/>
      <c r="N85" s="236"/>
      <c r="O85" s="237"/>
      <c r="P85" s="237"/>
    </row>
    <row r="86" spans="2:16" s="235" customFormat="1" ht="14.25">
      <c r="B86" s="238" t="s">
        <v>214</v>
      </c>
      <c r="C86" s="239"/>
      <c r="D86" s="239"/>
      <c r="E86" s="240" t="s">
        <v>215</v>
      </c>
      <c r="F86" s="239"/>
      <c r="G86" s="239"/>
      <c r="H86" s="241"/>
      <c r="I86" s="317"/>
      <c r="J86" s="317"/>
      <c r="K86" s="234"/>
      <c r="L86" s="251"/>
      <c r="M86" s="236"/>
      <c r="N86" s="236"/>
      <c r="O86" s="237"/>
      <c r="P86" s="237"/>
    </row>
    <row r="87" spans="2:16" s="235" customFormat="1" ht="60">
      <c r="B87" s="282" t="s">
        <v>216</v>
      </c>
      <c r="C87" s="244">
        <v>91846</v>
      </c>
      <c r="D87" s="244" t="s">
        <v>90</v>
      </c>
      <c r="E87" s="324" t="s">
        <v>217</v>
      </c>
      <c r="F87" s="276" t="s">
        <v>38</v>
      </c>
      <c r="G87" s="246">
        <v>300</v>
      </c>
      <c r="H87" s="247">
        <v>10.31</v>
      </c>
      <c r="I87" s="258" t="s">
        <v>218</v>
      </c>
      <c r="J87" s="258">
        <f>G87*H87</f>
        <v>3093</v>
      </c>
      <c r="K87" s="234"/>
      <c r="L87" s="251"/>
      <c r="M87" s="236"/>
      <c r="N87" s="236"/>
      <c r="O87" s="237"/>
      <c r="P87" s="237"/>
    </row>
    <row r="88" spans="2:16" s="235" customFormat="1" ht="45">
      <c r="B88" s="282" t="s">
        <v>219</v>
      </c>
      <c r="C88" s="244">
        <v>100556</v>
      </c>
      <c r="D88" s="244" t="s">
        <v>90</v>
      </c>
      <c r="E88" s="324" t="s">
        <v>220</v>
      </c>
      <c r="F88" s="244" t="s">
        <v>6</v>
      </c>
      <c r="G88" s="246">
        <v>4</v>
      </c>
      <c r="H88" s="247">
        <v>37.5</v>
      </c>
      <c r="I88" s="258">
        <v>4</v>
      </c>
      <c r="J88" s="258">
        <f>G88*H88</f>
        <v>150</v>
      </c>
      <c r="K88" s="234"/>
      <c r="L88" s="251"/>
      <c r="M88" s="236"/>
      <c r="N88" s="236"/>
      <c r="O88" s="237"/>
      <c r="P88" s="237"/>
    </row>
    <row r="89" spans="2:16" s="235" customFormat="1" ht="14.25">
      <c r="B89" s="238" t="s">
        <v>221</v>
      </c>
      <c r="C89" s="239"/>
      <c r="D89" s="239"/>
      <c r="E89" s="240" t="s">
        <v>222</v>
      </c>
      <c r="F89" s="239"/>
      <c r="G89" s="239"/>
      <c r="H89" s="241"/>
      <c r="I89" s="317"/>
      <c r="J89" s="317"/>
      <c r="K89" s="234"/>
      <c r="L89" s="251"/>
      <c r="M89" s="236"/>
      <c r="N89" s="236"/>
      <c r="O89" s="237"/>
      <c r="P89" s="237"/>
    </row>
    <row r="90" spans="2:16" s="235" customFormat="1" ht="45">
      <c r="B90" s="282" t="s">
        <v>223</v>
      </c>
      <c r="C90" s="244">
        <v>92980</v>
      </c>
      <c r="D90" s="244" t="s">
        <v>90</v>
      </c>
      <c r="E90" s="324" t="s">
        <v>224</v>
      </c>
      <c r="F90" s="276" t="s">
        <v>38</v>
      </c>
      <c r="G90" s="246">
        <v>540</v>
      </c>
      <c r="H90" s="247">
        <v>11.23</v>
      </c>
      <c r="I90" s="258" t="s">
        <v>225</v>
      </c>
      <c r="J90" s="258">
        <f>G90*H90</f>
        <v>6064.2</v>
      </c>
      <c r="K90" s="234"/>
      <c r="L90" s="251"/>
      <c r="M90" s="236"/>
      <c r="N90" s="236"/>
      <c r="O90" s="237"/>
      <c r="P90" s="237"/>
    </row>
    <row r="91" spans="2:16" s="235" customFormat="1" ht="34.5" customHeight="1">
      <c r="B91" s="282" t="s">
        <v>226</v>
      </c>
      <c r="C91" s="244">
        <v>68069</v>
      </c>
      <c r="D91" s="244" t="s">
        <v>90</v>
      </c>
      <c r="E91" s="324" t="s">
        <v>227</v>
      </c>
      <c r="F91" s="276" t="s">
        <v>6</v>
      </c>
      <c r="G91" s="246">
        <v>6</v>
      </c>
      <c r="H91" s="247">
        <v>49.01</v>
      </c>
      <c r="I91" s="258">
        <v>6</v>
      </c>
      <c r="J91" s="258">
        <f>G91*H91</f>
        <v>294.06</v>
      </c>
      <c r="K91" s="234"/>
      <c r="L91" s="251"/>
      <c r="M91" s="236"/>
      <c r="N91" s="236"/>
      <c r="O91" s="237"/>
      <c r="P91" s="237"/>
    </row>
    <row r="92" spans="2:16" s="235" customFormat="1" ht="45">
      <c r="B92" s="282" t="s">
        <v>228</v>
      </c>
      <c r="C92" s="244">
        <v>96971</v>
      </c>
      <c r="D92" s="244" t="s">
        <v>90</v>
      </c>
      <c r="E92" s="324" t="s">
        <v>229</v>
      </c>
      <c r="F92" s="276" t="s">
        <v>38</v>
      </c>
      <c r="G92" s="246">
        <v>6</v>
      </c>
      <c r="H92" s="247">
        <v>33.159999999999997</v>
      </c>
      <c r="I92" s="258" t="s">
        <v>230</v>
      </c>
      <c r="J92" s="258">
        <f>G92*H92</f>
        <v>198.95999999999998</v>
      </c>
      <c r="K92" s="234"/>
      <c r="L92" s="251"/>
      <c r="M92" s="236"/>
      <c r="N92" s="236"/>
      <c r="O92" s="237"/>
      <c r="P92" s="237"/>
    </row>
    <row r="93" spans="2:16" s="235" customFormat="1" ht="14.25">
      <c r="B93" s="238" t="s">
        <v>231</v>
      </c>
      <c r="C93" s="239"/>
      <c r="D93" s="239"/>
      <c r="E93" s="240" t="s">
        <v>232</v>
      </c>
      <c r="F93" s="239"/>
      <c r="G93" s="239"/>
      <c r="H93" s="241"/>
      <c r="I93" s="317"/>
      <c r="J93" s="317"/>
      <c r="K93" s="234"/>
      <c r="L93" s="251"/>
      <c r="M93" s="236"/>
      <c r="N93" s="236"/>
      <c r="O93" s="237"/>
      <c r="P93" s="237"/>
    </row>
    <row r="94" spans="2:16" s="235" customFormat="1" ht="45">
      <c r="B94" s="282" t="s">
        <v>233</v>
      </c>
      <c r="C94" s="244">
        <v>101626</v>
      </c>
      <c r="D94" s="244" t="s">
        <v>90</v>
      </c>
      <c r="E94" s="324" t="s">
        <v>234</v>
      </c>
      <c r="F94" s="244" t="s">
        <v>6</v>
      </c>
      <c r="G94" s="246">
        <v>24</v>
      </c>
      <c r="H94" s="247">
        <v>172.68</v>
      </c>
      <c r="I94" s="258" t="s">
        <v>235</v>
      </c>
      <c r="J94" s="258">
        <f>G94*H94</f>
        <v>4144.32</v>
      </c>
      <c r="K94" s="234"/>
      <c r="L94" s="251"/>
      <c r="M94" s="236"/>
      <c r="N94" s="236"/>
      <c r="O94" s="237"/>
      <c r="P94" s="237"/>
    </row>
    <row r="95" spans="2:16" s="235" customFormat="1" ht="60.75" thickBot="1">
      <c r="B95" s="282" t="s">
        <v>236</v>
      </c>
      <c r="C95" s="244">
        <v>101666</v>
      </c>
      <c r="D95" s="244" t="s">
        <v>90</v>
      </c>
      <c r="E95" s="324" t="s">
        <v>237</v>
      </c>
      <c r="F95" s="276" t="s">
        <v>6</v>
      </c>
      <c r="G95" s="246">
        <v>24</v>
      </c>
      <c r="H95" s="247">
        <v>402.99</v>
      </c>
      <c r="I95" s="258" t="s">
        <v>238</v>
      </c>
      <c r="J95" s="258">
        <f>G95*H95</f>
        <v>9671.76</v>
      </c>
      <c r="K95" s="234"/>
      <c r="L95" s="251"/>
      <c r="M95" s="236"/>
      <c r="N95" s="236"/>
      <c r="O95" s="237"/>
      <c r="P95" s="237"/>
    </row>
    <row r="96" spans="2:16" s="235" customFormat="1" ht="30" customHeight="1" thickBot="1">
      <c r="B96" s="282"/>
      <c r="C96" s="244"/>
      <c r="D96" s="276"/>
      <c r="E96" s="324"/>
      <c r="F96" s="326"/>
      <c r="G96" s="408" t="s">
        <v>7</v>
      </c>
      <c r="H96" s="409"/>
      <c r="I96" s="410"/>
      <c r="J96" s="327">
        <f>SUM(J83:J95)</f>
        <v>24369.1</v>
      </c>
      <c r="K96" s="234"/>
      <c r="L96" s="251"/>
      <c r="M96" s="236"/>
      <c r="N96" s="236"/>
      <c r="O96" s="237"/>
      <c r="P96" s="237"/>
    </row>
    <row r="97" spans="1:16" s="235" customFormat="1">
      <c r="B97" s="282"/>
      <c r="C97" s="244"/>
      <c r="D97" s="276"/>
      <c r="E97" s="324"/>
      <c r="F97" s="276"/>
      <c r="G97" s="278"/>
      <c r="H97" s="278"/>
      <c r="I97" s="325"/>
      <c r="J97" s="325"/>
      <c r="K97" s="234"/>
      <c r="L97" s="251"/>
      <c r="M97" s="236"/>
      <c r="N97" s="236"/>
      <c r="O97" s="237"/>
      <c r="P97" s="237"/>
    </row>
    <row r="98" spans="1:16" s="235" customFormat="1">
      <c r="B98" s="220" t="s">
        <v>239</v>
      </c>
      <c r="C98" s="298"/>
      <c r="D98" s="298"/>
      <c r="E98" s="222" t="s">
        <v>240</v>
      </c>
      <c r="F98" s="298"/>
      <c r="G98" s="299"/>
      <c r="H98" s="299"/>
      <c r="I98" s="300"/>
      <c r="J98" s="300"/>
      <c r="K98" s="234"/>
      <c r="L98" s="251"/>
      <c r="M98" s="236"/>
      <c r="N98" s="236"/>
      <c r="O98" s="237"/>
      <c r="P98" s="237"/>
    </row>
    <row r="99" spans="1:16" s="235" customFormat="1" ht="14.25">
      <c r="B99" s="229" t="s">
        <v>241</v>
      </c>
      <c r="C99" s="230"/>
      <c r="D99" s="230"/>
      <c r="E99" s="231" t="s">
        <v>242</v>
      </c>
      <c r="F99" s="230"/>
      <c r="G99" s="232"/>
      <c r="H99" s="232"/>
      <c r="I99" s="233"/>
      <c r="J99" s="233"/>
      <c r="K99" s="234"/>
      <c r="L99" s="251"/>
      <c r="M99" s="236"/>
      <c r="N99" s="236"/>
      <c r="O99" s="237"/>
      <c r="P99" s="237"/>
    </row>
    <row r="100" spans="1:16" s="235" customFormat="1" ht="14.25">
      <c r="B100" s="229" t="s">
        <v>243</v>
      </c>
      <c r="C100" s="230"/>
      <c r="D100" s="230"/>
      <c r="E100" s="231" t="s">
        <v>244</v>
      </c>
      <c r="F100" s="230"/>
      <c r="G100" s="232"/>
      <c r="H100" s="371"/>
      <c r="I100" s="372"/>
      <c r="J100" s="372"/>
      <c r="K100" s="234"/>
      <c r="L100" s="251"/>
      <c r="M100" s="236"/>
      <c r="N100" s="236"/>
      <c r="O100" s="237"/>
      <c r="P100" s="237"/>
    </row>
    <row r="101" spans="1:16" s="235" customFormat="1" ht="15.75" thickBot="1">
      <c r="B101" s="282" t="s">
        <v>245</v>
      </c>
      <c r="C101" s="284">
        <v>9537</v>
      </c>
      <c r="D101" s="244" t="s">
        <v>90</v>
      </c>
      <c r="E101" s="275" t="s">
        <v>246</v>
      </c>
      <c r="F101" s="244" t="s">
        <v>9</v>
      </c>
      <c r="G101" s="257">
        <f>C11</f>
        <v>1516.67</v>
      </c>
      <c r="H101" s="257">
        <v>1.98</v>
      </c>
      <c r="I101" s="258">
        <v>1421</v>
      </c>
      <c r="J101" s="258">
        <f>G101*H101</f>
        <v>3003.0066000000002</v>
      </c>
      <c r="K101" s="234"/>
      <c r="L101" s="251"/>
      <c r="M101" s="236"/>
      <c r="N101" s="236"/>
      <c r="O101" s="237"/>
      <c r="P101" s="237"/>
    </row>
    <row r="102" spans="1:16" s="235" customFormat="1" ht="29.25" customHeight="1" thickBot="1">
      <c r="B102" s="288"/>
      <c r="C102" s="254"/>
      <c r="D102" s="254"/>
      <c r="E102" s="373"/>
      <c r="F102" s="293"/>
      <c r="G102" s="408" t="s">
        <v>7</v>
      </c>
      <c r="H102" s="409"/>
      <c r="I102" s="410"/>
      <c r="J102" s="327">
        <f>J101</f>
        <v>3003.0066000000002</v>
      </c>
      <c r="K102" s="234"/>
      <c r="L102" s="251"/>
      <c r="M102" s="236"/>
      <c r="N102" s="236"/>
      <c r="O102" s="237"/>
      <c r="P102" s="237"/>
    </row>
    <row r="103" spans="1:16" s="235" customFormat="1">
      <c r="A103" s="283"/>
      <c r="B103" s="328"/>
      <c r="C103" s="329"/>
      <c r="D103" s="329"/>
      <c r="E103" s="330"/>
      <c r="F103" s="329"/>
      <c r="G103" s="411" t="s">
        <v>47</v>
      </c>
      <c r="H103" s="411"/>
      <c r="I103" s="412"/>
      <c r="J103" s="331">
        <f>J24+J50+J56+J69+J96+J102+J78</f>
        <v>367669.77082000003</v>
      </c>
      <c r="K103" s="234"/>
      <c r="L103" s="251"/>
      <c r="M103" s="236"/>
      <c r="N103" s="236"/>
      <c r="O103" s="237"/>
      <c r="P103" s="237"/>
    </row>
    <row r="104" spans="1:16" s="235" customFormat="1">
      <c r="A104" s="283"/>
      <c r="B104" s="328"/>
      <c r="C104" s="329"/>
      <c r="D104" s="329"/>
      <c r="E104" s="330"/>
      <c r="F104" s="329"/>
      <c r="G104" s="396" t="s">
        <v>247</v>
      </c>
      <c r="H104" s="396"/>
      <c r="I104" s="397"/>
      <c r="J104" s="331">
        <f>J103*0.2499</f>
        <v>91880.675727918016</v>
      </c>
      <c r="K104" s="234"/>
      <c r="L104" s="332" t="s">
        <v>248</v>
      </c>
      <c r="M104" s="236"/>
      <c r="N104" s="236"/>
      <c r="O104" s="237"/>
      <c r="P104" s="237"/>
    </row>
    <row r="105" spans="1:16" s="235" customFormat="1">
      <c r="A105" s="283"/>
      <c r="B105" s="328"/>
      <c r="C105" s="329"/>
      <c r="D105" s="329"/>
      <c r="E105" s="330"/>
      <c r="F105" s="329"/>
      <c r="G105" s="396" t="s">
        <v>49</v>
      </c>
      <c r="H105" s="396"/>
      <c r="I105" s="397"/>
      <c r="J105" s="331">
        <f>SUM(J103:J104)</f>
        <v>459550.44654791802</v>
      </c>
      <c r="K105" s="234"/>
      <c r="L105" s="251"/>
      <c r="M105" s="236"/>
      <c r="N105" s="236"/>
      <c r="O105" s="237"/>
      <c r="P105" s="237"/>
    </row>
    <row r="106" spans="1:16" s="235" customFormat="1">
      <c r="A106" s="210"/>
      <c r="B106" s="333"/>
      <c r="C106" s="334"/>
      <c r="D106" s="334"/>
      <c r="E106" s="335"/>
      <c r="F106" s="334"/>
      <c r="G106" s="336"/>
      <c r="H106" s="337"/>
      <c r="I106" s="338"/>
      <c r="J106" s="338"/>
      <c r="K106" s="234"/>
      <c r="L106" s="251"/>
      <c r="M106" s="236"/>
      <c r="N106" s="236"/>
      <c r="O106" s="237"/>
      <c r="P106" s="237"/>
    </row>
    <row r="107" spans="1:16" s="235" customFormat="1">
      <c r="A107" s="210"/>
      <c r="B107" s="390" t="s">
        <v>249</v>
      </c>
      <c r="C107" s="391"/>
      <c r="D107" s="391"/>
      <c r="E107" s="391"/>
      <c r="F107" s="391"/>
      <c r="G107" s="391"/>
      <c r="H107" s="391"/>
      <c r="I107" s="391"/>
      <c r="J107" s="392"/>
      <c r="K107" s="234"/>
      <c r="L107" s="251"/>
      <c r="M107" s="236"/>
      <c r="N107" s="236"/>
      <c r="O107" s="237"/>
      <c r="P107" s="237"/>
    </row>
    <row r="108" spans="1:16" s="235" customFormat="1">
      <c r="A108" s="210"/>
      <c r="B108" s="393"/>
      <c r="C108" s="394"/>
      <c r="D108" s="394"/>
      <c r="E108" s="394"/>
      <c r="F108" s="394"/>
      <c r="G108" s="394"/>
      <c r="H108" s="394"/>
      <c r="I108" s="394"/>
      <c r="J108" s="395"/>
      <c r="K108" s="234"/>
      <c r="L108" s="251"/>
      <c r="M108" s="236"/>
      <c r="N108" s="236"/>
      <c r="O108" s="237"/>
      <c r="P108" s="237"/>
    </row>
    <row r="109" spans="1:16" s="235" customFormat="1" ht="30" customHeight="1" thickBot="1">
      <c r="A109" s="210"/>
      <c r="B109" s="339"/>
      <c r="C109" s="181"/>
      <c r="D109" s="181"/>
      <c r="E109" s="340"/>
      <c r="F109" s="181"/>
      <c r="G109" s="341"/>
      <c r="H109" s="342"/>
      <c r="I109" s="343"/>
      <c r="J109" s="344"/>
      <c r="K109" s="234"/>
      <c r="L109" s="251"/>
      <c r="M109" s="236"/>
      <c r="N109" s="236"/>
      <c r="O109" s="237"/>
      <c r="P109" s="237"/>
    </row>
    <row r="110" spans="1:16" s="235" customFormat="1">
      <c r="A110" s="210"/>
      <c r="B110" s="176"/>
      <c r="C110" s="181"/>
      <c r="D110" s="181"/>
      <c r="E110" s="345" t="s">
        <v>50</v>
      </c>
      <c r="F110" s="346">
        <v>51.8</v>
      </c>
      <c r="G110" s="341"/>
      <c r="H110" s="342"/>
      <c r="I110" s="344"/>
      <c r="J110" s="344"/>
      <c r="K110" s="234"/>
      <c r="L110" s="251"/>
      <c r="M110" s="236"/>
      <c r="N110" s="236"/>
      <c r="O110" s="237"/>
      <c r="P110" s="237"/>
    </row>
    <row r="111" spans="1:16" s="283" customFormat="1">
      <c r="A111" s="210"/>
      <c r="B111" s="176"/>
      <c r="C111" s="181"/>
      <c r="D111" s="181"/>
      <c r="E111" s="347" t="s">
        <v>250</v>
      </c>
      <c r="F111" s="348">
        <v>30.1</v>
      </c>
      <c r="G111" s="341"/>
      <c r="H111" s="342"/>
      <c r="I111" s="344"/>
      <c r="J111" s="344"/>
      <c r="K111" s="349"/>
      <c r="L111" s="350"/>
      <c r="M111" s="297"/>
      <c r="N111" s="297"/>
      <c r="O111" s="302"/>
      <c r="P111" s="302"/>
    </row>
    <row r="112" spans="1:16" s="283" customFormat="1">
      <c r="A112" s="210"/>
      <c r="B112" s="176"/>
      <c r="C112" s="176"/>
      <c r="D112" s="176"/>
      <c r="E112" s="347" t="s">
        <v>251</v>
      </c>
      <c r="F112" s="348">
        <v>30.1</v>
      </c>
      <c r="G112" s="351"/>
      <c r="H112" s="352"/>
      <c r="I112" s="353"/>
      <c r="J112" s="353"/>
      <c r="K112" s="349"/>
      <c r="L112" s="354"/>
      <c r="M112" s="297"/>
      <c r="N112" s="297"/>
      <c r="O112" s="302"/>
      <c r="P112" s="302"/>
    </row>
    <row r="113" spans="1:16" s="283" customFormat="1" ht="15.75" thickBot="1">
      <c r="A113" s="210"/>
      <c r="B113" s="176"/>
      <c r="C113" s="176"/>
      <c r="D113" s="176"/>
      <c r="E113" s="355" t="s">
        <v>252</v>
      </c>
      <c r="F113" s="356">
        <v>54.8</v>
      </c>
      <c r="G113" s="351"/>
      <c r="H113" s="352"/>
      <c r="I113" s="353"/>
      <c r="J113" s="353"/>
      <c r="K113" s="349"/>
      <c r="M113" s="297"/>
      <c r="N113" s="297"/>
      <c r="O113" s="302"/>
      <c r="P113" s="302"/>
    </row>
    <row r="114" spans="1:16">
      <c r="B114" s="176"/>
      <c r="C114" s="176"/>
      <c r="D114" s="176"/>
      <c r="E114" s="187"/>
      <c r="F114" s="176"/>
      <c r="G114" s="351"/>
      <c r="H114" s="352"/>
      <c r="J114" s="353"/>
      <c r="K114" s="344"/>
      <c r="M114" s="210"/>
      <c r="N114" s="210"/>
      <c r="O114" s="210"/>
      <c r="P114" s="210"/>
    </row>
    <row r="115" spans="1:16">
      <c r="B115" s="176"/>
      <c r="C115" s="176"/>
      <c r="D115" s="176"/>
      <c r="E115" s="187"/>
      <c r="F115" s="176"/>
      <c r="G115" s="351"/>
      <c r="H115" s="352"/>
      <c r="J115" s="353"/>
      <c r="K115" s="344"/>
      <c r="L115" s="357"/>
      <c r="M115" s="210"/>
      <c r="N115" s="210"/>
      <c r="O115" s="210"/>
      <c r="P115" s="210"/>
    </row>
    <row r="116" spans="1:16">
      <c r="K116" s="344"/>
      <c r="M116" s="210"/>
      <c r="N116" s="210"/>
      <c r="O116" s="210"/>
      <c r="P116" s="210"/>
    </row>
    <row r="117" spans="1:16">
      <c r="K117" s="344"/>
      <c r="M117" s="210"/>
      <c r="N117" s="210"/>
      <c r="O117" s="210"/>
      <c r="P117" s="210"/>
    </row>
    <row r="118" spans="1:16">
      <c r="K118" s="344"/>
      <c r="M118" s="210"/>
      <c r="N118" s="210"/>
      <c r="O118" s="210"/>
      <c r="P118" s="210"/>
    </row>
    <row r="119" spans="1:16">
      <c r="K119" s="344"/>
      <c r="L119" s="235"/>
      <c r="M119" s="210"/>
      <c r="N119" s="210"/>
      <c r="O119" s="210"/>
      <c r="P119" s="210"/>
    </row>
    <row r="120" spans="1:16">
      <c r="K120" s="353"/>
      <c r="M120" s="210"/>
      <c r="N120" s="210"/>
      <c r="O120" s="210"/>
      <c r="P120" s="210"/>
    </row>
    <row r="121" spans="1:16">
      <c r="K121" s="353"/>
      <c r="M121" s="210"/>
      <c r="N121" s="210"/>
      <c r="O121" s="210"/>
      <c r="P121" s="210"/>
    </row>
    <row r="122" spans="1:16">
      <c r="K122" s="353"/>
      <c r="M122" s="210"/>
      <c r="N122" s="210"/>
      <c r="O122" s="210"/>
      <c r="P122" s="210"/>
    </row>
    <row r="123" spans="1:16">
      <c r="K123" s="353"/>
      <c r="M123" s="210"/>
      <c r="N123" s="210"/>
      <c r="O123" s="210"/>
      <c r="P123" s="210"/>
    </row>
    <row r="124" spans="1:16">
      <c r="M124" s="210"/>
      <c r="N124" s="210"/>
      <c r="O124" s="210"/>
      <c r="P124" s="210"/>
    </row>
    <row r="125" spans="1:16">
      <c r="E125" s="210"/>
      <c r="G125" s="210"/>
      <c r="H125" s="210"/>
      <c r="I125" s="176"/>
      <c r="J125" s="210"/>
      <c r="M125" s="210"/>
      <c r="N125" s="210"/>
      <c r="O125" s="210"/>
      <c r="P125" s="210"/>
    </row>
    <row r="126" spans="1:16">
      <c r="E126" s="210"/>
      <c r="G126" s="210"/>
      <c r="H126" s="210"/>
      <c r="I126" s="176"/>
      <c r="J126" s="210"/>
      <c r="M126" s="210"/>
      <c r="N126" s="210"/>
      <c r="O126" s="210"/>
      <c r="P126" s="210"/>
    </row>
    <row r="127" spans="1:16">
      <c r="E127" s="210"/>
      <c r="G127" s="210"/>
      <c r="H127" s="210"/>
      <c r="I127" s="176"/>
      <c r="J127" s="210"/>
      <c r="M127" s="210"/>
      <c r="N127" s="210"/>
      <c r="O127" s="210"/>
      <c r="P127" s="210"/>
    </row>
    <row r="128" spans="1:16">
      <c r="E128" s="210"/>
      <c r="G128" s="210"/>
      <c r="H128" s="210"/>
      <c r="I128" s="176"/>
      <c r="J128" s="210"/>
      <c r="M128" s="210"/>
      <c r="N128" s="210"/>
      <c r="O128" s="210"/>
      <c r="P128" s="210"/>
    </row>
    <row r="129" spans="9:11" s="210" customFormat="1">
      <c r="I129" s="176"/>
      <c r="K129" s="360"/>
    </row>
    <row r="130" spans="9:11" s="210" customFormat="1">
      <c r="I130" s="176"/>
      <c r="K130" s="360"/>
    </row>
    <row r="131" spans="9:11" s="210" customFormat="1">
      <c r="I131" s="176"/>
      <c r="K131" s="360"/>
    </row>
    <row r="132" spans="9:11" s="210" customFormat="1">
      <c r="I132" s="176"/>
      <c r="K132" s="360"/>
    </row>
    <row r="133" spans="9:11" s="210" customFormat="1">
      <c r="I133" s="176"/>
    </row>
    <row r="134" spans="9:11" s="210" customFormat="1">
      <c r="I134" s="176"/>
    </row>
    <row r="135" spans="9:11" s="210" customFormat="1">
      <c r="I135" s="176"/>
    </row>
    <row r="136" spans="9:11" s="210" customFormat="1">
      <c r="I136" s="176"/>
    </row>
    <row r="137" spans="9:11" s="210" customFormat="1">
      <c r="I137" s="176"/>
    </row>
    <row r="138" spans="9:11" s="210" customFormat="1">
      <c r="I138" s="176"/>
    </row>
    <row r="139" spans="9:11" s="210" customFormat="1">
      <c r="I139" s="176"/>
    </row>
    <row r="140" spans="9:11" s="210" customFormat="1">
      <c r="I140" s="176"/>
    </row>
    <row r="141" spans="9:11" s="210" customFormat="1">
      <c r="I141" s="176"/>
    </row>
    <row r="142" spans="9:11" s="210" customFormat="1">
      <c r="I142" s="176"/>
    </row>
    <row r="143" spans="9:11" s="210" customFormat="1">
      <c r="I143" s="176"/>
    </row>
    <row r="144" spans="9:11" s="210" customFormat="1">
      <c r="I144" s="176"/>
    </row>
    <row r="145" spans="5:16">
      <c r="E145" s="210"/>
      <c r="G145" s="210"/>
      <c r="H145" s="210"/>
      <c r="I145" s="176"/>
      <c r="J145" s="210"/>
      <c r="K145" s="210"/>
      <c r="M145" s="210"/>
      <c r="N145" s="210"/>
      <c r="O145" s="210"/>
      <c r="P145" s="210"/>
    </row>
    <row r="146" spans="5:16">
      <c r="E146" s="210"/>
      <c r="G146" s="210"/>
      <c r="H146" s="210"/>
      <c r="I146" s="176"/>
      <c r="J146" s="210"/>
      <c r="K146" s="210"/>
      <c r="M146" s="210"/>
      <c r="N146" s="210"/>
      <c r="O146" s="210"/>
      <c r="P146" s="210"/>
    </row>
    <row r="147" spans="5:16">
      <c r="E147" s="210"/>
      <c r="G147" s="210"/>
      <c r="H147" s="210"/>
      <c r="I147" s="176"/>
      <c r="J147" s="210"/>
      <c r="K147" s="210"/>
      <c r="M147" s="210"/>
      <c r="N147" s="210"/>
      <c r="O147" s="210"/>
      <c r="P147" s="210"/>
    </row>
    <row r="148" spans="5:16">
      <c r="E148" s="210"/>
      <c r="G148" s="210"/>
      <c r="H148" s="210"/>
      <c r="I148" s="176"/>
      <c r="J148" s="210"/>
      <c r="K148" s="210"/>
      <c r="M148" s="210"/>
      <c r="N148" s="210"/>
      <c r="O148" s="210"/>
      <c r="P148" s="210"/>
    </row>
    <row r="149" spans="5:16">
      <c r="E149" s="210"/>
      <c r="G149" s="210"/>
      <c r="H149" s="210"/>
      <c r="I149" s="176"/>
      <c r="J149" s="210"/>
      <c r="K149" s="210"/>
      <c r="M149" s="210"/>
      <c r="N149" s="210"/>
      <c r="O149" s="210"/>
      <c r="P149" s="210"/>
    </row>
    <row r="150" spans="5:16">
      <c r="E150" s="210"/>
      <c r="G150" s="210"/>
      <c r="H150" s="210"/>
      <c r="I150" s="176"/>
      <c r="J150" s="210"/>
      <c r="K150" s="210"/>
      <c r="M150" s="210"/>
      <c r="N150" s="210"/>
      <c r="O150" s="210"/>
      <c r="P150" s="210"/>
    </row>
    <row r="151" spans="5:16">
      <c r="E151" s="210"/>
      <c r="G151" s="210"/>
      <c r="H151" s="210"/>
      <c r="I151" s="176"/>
      <c r="J151" s="210"/>
      <c r="K151" s="210"/>
      <c r="M151" s="210"/>
      <c r="N151" s="210"/>
      <c r="O151" s="210"/>
      <c r="P151" s="210"/>
    </row>
    <row r="152" spans="5:16">
      <c r="E152" s="210"/>
      <c r="G152" s="210"/>
      <c r="H152" s="210"/>
      <c r="I152" s="176"/>
      <c r="J152" s="210"/>
      <c r="K152" s="210"/>
      <c r="M152" s="210"/>
      <c r="N152" s="210"/>
      <c r="O152" s="210"/>
      <c r="P152" s="210"/>
    </row>
    <row r="153" spans="5:16">
      <c r="E153" s="210"/>
      <c r="G153" s="210"/>
      <c r="H153" s="210"/>
      <c r="I153" s="176"/>
      <c r="J153" s="210"/>
      <c r="K153" s="210"/>
      <c r="M153" s="210"/>
      <c r="N153" s="210"/>
      <c r="O153" s="210"/>
      <c r="P153" s="210"/>
    </row>
    <row r="154" spans="5:16">
      <c r="E154" s="210"/>
      <c r="G154" s="210"/>
      <c r="H154" s="210"/>
      <c r="I154" s="176"/>
      <c r="J154" s="210"/>
      <c r="K154" s="210"/>
      <c r="M154" s="210"/>
      <c r="N154" s="210"/>
      <c r="O154" s="210"/>
      <c r="P154" s="210"/>
    </row>
    <row r="155" spans="5:16">
      <c r="E155" s="210"/>
      <c r="G155" s="210"/>
      <c r="H155" s="210"/>
      <c r="I155" s="176"/>
      <c r="J155" s="210"/>
      <c r="K155" s="210"/>
      <c r="M155" s="210"/>
      <c r="N155" s="210"/>
      <c r="O155" s="210"/>
      <c r="P155" s="210"/>
    </row>
    <row r="156" spans="5:16">
      <c r="K156" s="210"/>
      <c r="M156" s="210"/>
      <c r="N156" s="210"/>
      <c r="O156" s="210"/>
      <c r="P156" s="210"/>
    </row>
    <row r="157" spans="5:16">
      <c r="K157" s="210"/>
      <c r="M157" s="210"/>
      <c r="N157" s="210"/>
      <c r="O157" s="210"/>
      <c r="P157" s="210"/>
    </row>
    <row r="158" spans="5:16">
      <c r="K158" s="210"/>
      <c r="M158" s="210"/>
      <c r="N158" s="210"/>
      <c r="O158" s="210"/>
      <c r="P158" s="210"/>
    </row>
    <row r="159" spans="5:16">
      <c r="K159" s="210"/>
      <c r="M159" s="210"/>
      <c r="N159" s="210"/>
      <c r="O159" s="210"/>
      <c r="P159" s="210"/>
    </row>
    <row r="160" spans="5:16">
      <c r="K160" s="210"/>
      <c r="M160" s="210"/>
      <c r="N160" s="210"/>
      <c r="O160" s="210"/>
      <c r="P160" s="210"/>
    </row>
    <row r="161" spans="11:16">
      <c r="K161" s="210"/>
      <c r="M161" s="210"/>
      <c r="N161" s="210"/>
      <c r="O161" s="210"/>
      <c r="P161" s="210"/>
    </row>
    <row r="162" spans="11:16">
      <c r="K162" s="210"/>
      <c r="M162" s="210"/>
      <c r="N162" s="210"/>
      <c r="O162" s="210"/>
      <c r="P162" s="210"/>
    </row>
    <row r="163" spans="11:16">
      <c r="K163" s="210"/>
      <c r="M163" s="210"/>
      <c r="N163" s="210"/>
      <c r="O163" s="210"/>
      <c r="P163" s="210"/>
    </row>
  </sheetData>
  <mergeCells count="14">
    <mergeCell ref="G9:H9"/>
    <mergeCell ref="G10:H10"/>
    <mergeCell ref="B107:J108"/>
    <mergeCell ref="G104:I104"/>
    <mergeCell ref="G105:I105"/>
    <mergeCell ref="G11:H11"/>
    <mergeCell ref="G24:I24"/>
    <mergeCell ref="G50:I50"/>
    <mergeCell ref="G56:I56"/>
    <mergeCell ref="G78:I78"/>
    <mergeCell ref="G96:I96"/>
    <mergeCell ref="G102:I102"/>
    <mergeCell ref="G103:I103"/>
    <mergeCell ref="G69:I69"/>
  </mergeCells>
  <pageMargins left="0.59055118110236227" right="0.27559055118110237" top="0.78740157480314965" bottom="0.59055118110236227" header="0.31496062992125984" footer="0.31496062992125984"/>
  <pageSetup paperSize="9" scale="60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U54"/>
  <sheetViews>
    <sheetView showGridLines="0" topLeftCell="A10" zoomScaleNormal="100" workbookViewId="0">
      <selection activeCell="G15" sqref="G15"/>
    </sheetView>
  </sheetViews>
  <sheetFormatPr defaultRowHeight="15"/>
  <cols>
    <col min="1" max="1" width="2.42578125" customWidth="1"/>
    <col min="2" max="2" width="13.5703125" customWidth="1"/>
    <col min="3" max="3" width="47.7109375" customWidth="1"/>
    <col min="4" max="4" width="14" customWidth="1"/>
    <col min="5" max="5" width="13.85546875" customWidth="1"/>
    <col min="6" max="6" width="14.28515625" customWidth="1"/>
    <col min="7" max="7" width="15.42578125" customWidth="1"/>
    <col min="8" max="8" width="10" customWidth="1"/>
    <col min="9" max="9" width="10.140625" bestFit="1" customWidth="1"/>
  </cols>
  <sheetData>
    <row r="1" spans="2:9" s="57" customFormat="1" ht="15" customHeight="1">
      <c r="B1" s="58"/>
      <c r="C1" s="43"/>
      <c r="D1" s="178" t="s">
        <v>52</v>
      </c>
      <c r="E1" s="175"/>
      <c r="F1" s="54"/>
      <c r="G1" s="54"/>
      <c r="H1" s="59"/>
      <c r="I1" s="59"/>
    </row>
    <row r="2" spans="2:9" s="57" customFormat="1" ht="16.5">
      <c r="B2" s="58"/>
      <c r="C2" s="43"/>
      <c r="D2" s="178" t="s">
        <v>53</v>
      </c>
      <c r="E2" s="175"/>
      <c r="F2" s="54"/>
      <c r="G2" s="54"/>
      <c r="H2" s="59"/>
      <c r="I2" s="59"/>
    </row>
    <row r="3" spans="2:9" s="57" customFormat="1" ht="16.5">
      <c r="B3" s="58"/>
      <c r="C3" s="44"/>
      <c r="D3" s="183" t="s">
        <v>54</v>
      </c>
      <c r="E3" s="175"/>
      <c r="F3" s="55"/>
      <c r="G3" s="55"/>
      <c r="H3" s="60"/>
      <c r="I3" s="60"/>
    </row>
    <row r="4" spans="2:9" s="57" customFormat="1" ht="16.5">
      <c r="B4" s="58"/>
      <c r="C4" s="44"/>
      <c r="D4" s="183" t="s">
        <v>55</v>
      </c>
      <c r="E4" s="175"/>
      <c r="F4" s="55"/>
      <c r="G4" s="55"/>
      <c r="H4" s="60"/>
      <c r="I4" s="60"/>
    </row>
    <row r="5" spans="2:9" s="57" customFormat="1" ht="7.5" customHeight="1">
      <c r="B5" s="52"/>
      <c r="C5" s="52"/>
      <c r="D5" s="52"/>
      <c r="E5" s="52"/>
      <c r="F5" s="52"/>
      <c r="G5" s="52"/>
    </row>
    <row r="6" spans="2:9" s="57" customFormat="1" ht="5.25" customHeight="1">
      <c r="B6" s="56"/>
      <c r="C6" s="56"/>
      <c r="D6" s="56"/>
      <c r="E6" s="56"/>
      <c r="F6" s="56"/>
      <c r="G6" s="56"/>
    </row>
    <row r="7" spans="2:9" s="57" customFormat="1" ht="5.25" customHeight="1">
      <c r="B7" s="56"/>
      <c r="C7" s="56"/>
      <c r="D7" s="56"/>
      <c r="E7" s="56"/>
      <c r="F7" s="56"/>
      <c r="G7" s="56"/>
    </row>
    <row r="8" spans="2:9" s="57" customFormat="1" ht="12.75">
      <c r="B8" s="45" t="s">
        <v>56</v>
      </c>
      <c r="C8" s="39" t="str">
        <f>'Planilha Estimativa'!C8</f>
        <v>00400-00006013/2023-10</v>
      </c>
      <c r="D8" s="50"/>
      <c r="E8" s="50"/>
      <c r="F8" s="38"/>
      <c r="G8" s="38"/>
      <c r="H8" s="40"/>
    </row>
    <row r="9" spans="2:9" s="57" customFormat="1" ht="12.75">
      <c r="B9" s="41" t="s">
        <v>59</v>
      </c>
      <c r="C9" s="39" t="str">
        <f>'Planilha Estimativa'!C9</f>
        <v>EXECUÇÃO DE REFORMA DE CAMPO SOCIETY EM GRAMA SINTÉTICA</v>
      </c>
      <c r="D9" s="50"/>
      <c r="E9" s="50"/>
      <c r="F9" s="53"/>
      <c r="G9" s="53"/>
      <c r="H9" s="53"/>
    </row>
    <row r="10" spans="2:9" s="57" customFormat="1" ht="12.75">
      <c r="B10" s="41" t="s">
        <v>63</v>
      </c>
      <c r="C10" s="39" t="str">
        <f>'Planilha Estimativa'!C10</f>
        <v>UNIDADE DE INTERNAÇÃO DO RECANTO DAS EMAS</v>
      </c>
      <c r="D10" s="50"/>
      <c r="E10" s="50"/>
      <c r="F10" s="38"/>
      <c r="G10" s="38"/>
      <c r="H10" s="42"/>
    </row>
    <row r="11" spans="2:9" s="57" customFormat="1" ht="12.75">
      <c r="B11" s="41" t="s">
        <v>67</v>
      </c>
      <c r="C11" s="40">
        <f>'Planilha Estimativa'!C11</f>
        <v>1516.67</v>
      </c>
      <c r="D11" s="39"/>
      <c r="E11" s="39"/>
      <c r="F11" s="38"/>
      <c r="G11" s="38"/>
      <c r="H11" s="40"/>
    </row>
    <row r="12" spans="2:9" s="62" customFormat="1" ht="15.75">
      <c r="B12" s="61"/>
      <c r="C12" s="413" t="s">
        <v>253</v>
      </c>
      <c r="D12" s="413"/>
      <c r="E12" s="413"/>
      <c r="F12" s="413"/>
      <c r="G12" s="61"/>
    </row>
    <row r="13" spans="2:9" s="65" customFormat="1" ht="13.5" thickBot="1">
      <c r="B13" s="64"/>
      <c r="C13" s="63"/>
      <c r="D13" s="64"/>
      <c r="E13" s="64"/>
      <c r="F13" s="64"/>
      <c r="G13" s="64"/>
    </row>
    <row r="14" spans="2:9" ht="17.25" thickBot="1">
      <c r="B14" s="130" t="s">
        <v>254</v>
      </c>
      <c r="C14" s="131" t="s">
        <v>255</v>
      </c>
      <c r="D14" s="116" t="s">
        <v>256</v>
      </c>
      <c r="E14" s="117" t="s">
        <v>257</v>
      </c>
      <c r="F14" s="106" t="s">
        <v>258</v>
      </c>
      <c r="G14" s="46" t="s">
        <v>259</v>
      </c>
    </row>
    <row r="15" spans="2:9">
      <c r="B15" s="66" t="str">
        <f>'Planilha Estimativa'!B16</f>
        <v>01.00.000</v>
      </c>
      <c r="C15" s="67" t="str">
        <f>'Planilha Estimativa'!E16</f>
        <v>Serviços Técnicos Profissionais</v>
      </c>
      <c r="D15" s="122">
        <f>'Planilha Estimativa'!J24</f>
        <v>10303.705000000002</v>
      </c>
      <c r="E15" s="69">
        <v>0.45</v>
      </c>
      <c r="F15" s="69">
        <v>0.4</v>
      </c>
      <c r="G15" s="123">
        <v>0.15</v>
      </c>
      <c r="H15" s="48"/>
    </row>
    <row r="16" spans="2:9" ht="15.75" thickBot="1">
      <c r="B16" s="70"/>
      <c r="C16" s="71"/>
      <c r="D16" s="156"/>
      <c r="E16" s="72">
        <f>$D$15*E15</f>
        <v>4636.6672500000013</v>
      </c>
      <c r="F16" s="72">
        <f>$D$15*F15</f>
        <v>4121.4820000000009</v>
      </c>
      <c r="G16" s="124">
        <f>$D$15*G15</f>
        <v>1545.5557500000002</v>
      </c>
      <c r="H16" s="37"/>
      <c r="I16" s="37"/>
    </row>
    <row r="17" spans="2:14" ht="15.75" thickBot="1">
      <c r="B17" s="118" t="str">
        <f>'Planilha Estimativa'!B17</f>
        <v>01.01.000</v>
      </c>
      <c r="C17" s="119" t="str">
        <f>'Planilha Estimativa'!E17</f>
        <v>Despesas Legais</v>
      </c>
      <c r="D17" s="120"/>
      <c r="E17" s="157"/>
      <c r="F17" s="157"/>
      <c r="G17" s="157"/>
    </row>
    <row r="18" spans="2:14">
      <c r="B18" s="66" t="str">
        <f>'Planilha Estimativa'!B26</f>
        <v>02.00.000</v>
      </c>
      <c r="C18" s="67" t="str">
        <f>'Planilha Estimativa'!E26</f>
        <v>Serviços Preliminares</v>
      </c>
      <c r="D18" s="68">
        <f>'Planilha Estimativa'!J50</f>
        <v>35030.960899999998</v>
      </c>
      <c r="E18" s="69">
        <v>1</v>
      </c>
      <c r="F18" s="69">
        <v>0</v>
      </c>
      <c r="G18" s="123">
        <v>0</v>
      </c>
      <c r="H18" s="48"/>
    </row>
    <row r="19" spans="2:14" ht="15.75" thickBot="1">
      <c r="B19" s="78"/>
      <c r="C19" s="71"/>
      <c r="D19" s="74"/>
      <c r="E19" s="72">
        <f>$D$18*E18</f>
        <v>35030.960899999998</v>
      </c>
      <c r="F19" s="107"/>
      <c r="G19" s="124"/>
      <c r="H19" s="37"/>
      <c r="M19" s="47"/>
    </row>
    <row r="20" spans="2:14">
      <c r="B20" s="73" t="str">
        <f>'Planilha Estimativa'!B28</f>
        <v>02.01.100</v>
      </c>
      <c r="C20" s="121" t="str">
        <f>'Planilha Estimativa'!E28</f>
        <v>Construções Provisórias</v>
      </c>
      <c r="D20" s="77"/>
      <c r="E20" s="125"/>
      <c r="F20" s="127"/>
      <c r="G20" s="133"/>
      <c r="N20" s="47"/>
    </row>
    <row r="21" spans="2:14">
      <c r="B21" s="75" t="str">
        <f>'Planilha Estimativa'!B34</f>
        <v>02.02.100</v>
      </c>
      <c r="C21" s="134" t="str">
        <f>'Planilha Estimativa'!E34</f>
        <v>Proteção e Sinalização</v>
      </c>
      <c r="D21" s="103"/>
      <c r="E21" s="126"/>
      <c r="F21" s="128"/>
      <c r="G21" s="135"/>
    </row>
    <row r="22" spans="2:14">
      <c r="B22" s="75" t="str">
        <f>'Planilha Estimativa'!B37</f>
        <v>02.03.100</v>
      </c>
      <c r="C22" s="136" t="str">
        <f>'Planilha Estimativa'!E37</f>
        <v>Locação da obra</v>
      </c>
      <c r="D22" s="103"/>
      <c r="E22" s="126"/>
      <c r="F22" s="129"/>
      <c r="G22" s="137"/>
      <c r="M22" s="47"/>
    </row>
    <row r="23" spans="2:14">
      <c r="B23" s="73" t="str">
        <f>'Planilha Estimativa'!B40</f>
        <v>02.04.100</v>
      </c>
      <c r="C23" s="76" t="str">
        <f>'Planilha Estimativa'!E40</f>
        <v>Limpeza e Preparação da área</v>
      </c>
      <c r="D23" s="77"/>
      <c r="E23" s="126"/>
      <c r="F23" s="129"/>
      <c r="G23" s="138"/>
      <c r="M23" s="47"/>
    </row>
    <row r="24" spans="2:14" ht="15.75" thickBot="1">
      <c r="B24" s="118" t="str">
        <f>'Planilha Estimativa'!B45</f>
        <v>02.05.100</v>
      </c>
      <c r="C24" s="150" t="str">
        <f>'Planilha Estimativa'!E45</f>
        <v>Aterro compactado</v>
      </c>
      <c r="D24" s="154"/>
      <c r="E24" s="172"/>
      <c r="F24" s="173"/>
      <c r="G24" s="139"/>
      <c r="M24" s="47"/>
    </row>
    <row r="25" spans="2:14">
      <c r="B25" s="66" t="str">
        <f>'Planilha Estimativa'!B52</f>
        <v>03.00.000</v>
      </c>
      <c r="C25" s="67" t="str">
        <f>'Planilha Estimativa'!E52</f>
        <v>FUNDAÇÕES E ESTRUTURAS</v>
      </c>
      <c r="D25" s="68">
        <f>'Planilha Estimativa'!J56</f>
        <v>2146.5500000000002</v>
      </c>
      <c r="E25" s="69">
        <v>0</v>
      </c>
      <c r="F25" s="69">
        <v>0.89</v>
      </c>
      <c r="G25" s="123">
        <v>0.11</v>
      </c>
      <c r="H25" s="48"/>
    </row>
    <row r="26" spans="2:14" ht="15.75" thickBot="1">
      <c r="B26" s="78"/>
      <c r="C26" s="79"/>
      <c r="D26" s="80"/>
      <c r="E26" s="72">
        <f>$D$25*E25</f>
        <v>0</v>
      </c>
      <c r="F26" s="107">
        <f>$D$25*F25</f>
        <v>1910.4295000000002</v>
      </c>
      <c r="G26" s="124">
        <f>$D$25*G25</f>
        <v>236.12050000000002</v>
      </c>
      <c r="H26" s="37"/>
    </row>
    <row r="27" spans="2:14" ht="15.75" thickBot="1">
      <c r="B27" s="118" t="str">
        <f>'Planilha Estimativa'!B53</f>
        <v>03.01.100</v>
      </c>
      <c r="C27" s="150" t="str">
        <f>'Planilha Estimativa'!E53</f>
        <v>ESTRUTURA PARA ALAMBRADO METÁLICO</v>
      </c>
      <c r="D27" s="154"/>
      <c r="E27" s="155"/>
      <c r="F27" s="109"/>
      <c r="G27" s="153"/>
    </row>
    <row r="28" spans="2:14">
      <c r="B28" s="66" t="str">
        <f>'Planilha Estimativa'!B58</f>
        <v>04.00.000</v>
      </c>
      <c r="C28" s="67" t="str">
        <f>'Planilha Estimativa'!E58</f>
        <v>Arquitetura e Elementos de urbanismo</v>
      </c>
      <c r="D28" s="81">
        <f>'Planilha Estimativa'!J69</f>
        <v>282276.94332000002</v>
      </c>
      <c r="E28" s="69">
        <v>0</v>
      </c>
      <c r="F28" s="69">
        <v>0.89</v>
      </c>
      <c r="G28" s="123">
        <v>0.11</v>
      </c>
      <c r="H28" s="48"/>
    </row>
    <row r="29" spans="2:14" ht="15.75" thickBot="1">
      <c r="B29" s="70"/>
      <c r="C29" s="82"/>
      <c r="D29" s="83"/>
      <c r="E29" s="158"/>
      <c r="F29" s="107">
        <f>D28*F28</f>
        <v>251226.47955480003</v>
      </c>
      <c r="G29" s="124">
        <f>D28*G28</f>
        <v>31050.463765200002</v>
      </c>
    </row>
    <row r="30" spans="2:14">
      <c r="B30" s="73" t="str">
        <f>'Planilha Estimativa'!B59</f>
        <v>04.01.100</v>
      </c>
      <c r="C30" s="76" t="str">
        <f>'Planilha Estimativa'!E59</f>
        <v>Pavimentação, Acessibilidade Grama Sintética</v>
      </c>
      <c r="D30" s="87"/>
      <c r="E30" s="149"/>
      <c r="F30" s="108"/>
      <c r="G30" s="137"/>
    </row>
    <row r="31" spans="2:14" ht="15.75" thickBot="1">
      <c r="B31" s="88" t="str">
        <f>'Planilha Estimativa'!B65</f>
        <v>04.02.100</v>
      </c>
      <c r="C31" s="140" t="str">
        <f>'Planilha Estimativa'!E65</f>
        <v>CAMPO DE FUTEBOL</v>
      </c>
      <c r="D31" s="146"/>
      <c r="E31" s="147"/>
      <c r="F31" s="109"/>
      <c r="G31" s="148"/>
    </row>
    <row r="32" spans="2:14">
      <c r="B32" s="84" t="str">
        <f>'Planilha Estimativa'!B71</f>
        <v>05.00.000</v>
      </c>
      <c r="C32" s="85" t="str">
        <f>'Planilha Estimativa'!E71</f>
        <v>INSTALAÇÕES HIDRAÚLICAS, SANITÁRIAS E MECÂNICAS</v>
      </c>
      <c r="D32" s="86">
        <f>'Planilha Estimativa'!J78</f>
        <v>10539.505000000001</v>
      </c>
      <c r="E32" s="69">
        <v>0</v>
      </c>
      <c r="F32" s="69">
        <v>0.92</v>
      </c>
      <c r="G32" s="123">
        <v>0.08</v>
      </c>
      <c r="H32" s="48"/>
    </row>
    <row r="33" spans="2:8" ht="15.75" thickBot="1">
      <c r="B33" s="70"/>
      <c r="C33" s="71"/>
      <c r="D33" s="83"/>
      <c r="E33" s="159">
        <f>D32*E32</f>
        <v>0</v>
      </c>
      <c r="F33" s="107">
        <f>D32*F32</f>
        <v>9696.3446000000022</v>
      </c>
      <c r="G33" s="124">
        <f>D32*G32</f>
        <v>843.1604000000001</v>
      </c>
      <c r="H33" s="37"/>
    </row>
    <row r="34" spans="2:8" ht="15.75" thickBot="1">
      <c r="B34" s="118" t="str">
        <f>'Planilha Estimativa'!B72</f>
        <v>05.01.000</v>
      </c>
      <c r="C34" s="150" t="str">
        <f>'Planilha Estimativa'!E72</f>
        <v>DRENAGEM DE AGUAS PLUVIAIS</v>
      </c>
      <c r="D34" s="151"/>
      <c r="E34" s="152"/>
      <c r="F34" s="109"/>
      <c r="G34" s="153"/>
    </row>
    <row r="35" spans="2:8">
      <c r="B35" s="84" t="str">
        <f>'Planilha Estimativa'!B80</f>
        <v>06.00.000</v>
      </c>
      <c r="C35" s="85" t="str">
        <f>'Planilha Estimativa'!E80</f>
        <v>INSTALAÇÕES ELETRICAS E ELETRONICAS</v>
      </c>
      <c r="D35" s="86">
        <f>'Planilha Estimativa'!J96</f>
        <v>24369.1</v>
      </c>
      <c r="E35" s="69">
        <v>0</v>
      </c>
      <c r="F35" s="69">
        <v>0.78</v>
      </c>
      <c r="G35" s="123">
        <v>0.22</v>
      </c>
      <c r="H35" s="48"/>
    </row>
    <row r="36" spans="2:8" ht="15.75" thickBot="1">
      <c r="B36" s="70"/>
      <c r="C36" s="71"/>
      <c r="D36" s="83"/>
      <c r="E36" s="159">
        <f>D35*E35</f>
        <v>0</v>
      </c>
      <c r="F36" s="107">
        <f>D35*F35</f>
        <v>19007.898000000001</v>
      </c>
      <c r="G36" s="124">
        <f>D35*G35</f>
        <v>5361.2019999999993</v>
      </c>
      <c r="H36" s="37"/>
    </row>
    <row r="37" spans="2:8">
      <c r="B37" s="118" t="str">
        <f>'Planilha Estimativa'!B81</f>
        <v>06.01.000</v>
      </c>
      <c r="C37" s="150" t="str">
        <f>'Planilha Estimativa'!E81</f>
        <v>INSTALAÇÕES ELETRICAS</v>
      </c>
      <c r="D37" s="142"/>
      <c r="E37" s="132"/>
      <c r="F37" s="108"/>
      <c r="G37" s="137"/>
    </row>
    <row r="38" spans="2:8">
      <c r="B38" s="88" t="str">
        <f>'Planilha Estimativa'!B86</f>
        <v>06.02.100</v>
      </c>
      <c r="C38" s="140" t="str">
        <f>'Planilha Estimativa'!E86</f>
        <v>ELETRODUTOS</v>
      </c>
      <c r="D38" s="104"/>
      <c r="E38" s="114"/>
      <c r="F38" s="108"/>
      <c r="G38" s="137"/>
    </row>
    <row r="39" spans="2:8">
      <c r="B39" s="88" t="str">
        <f>'Planilha Estimativa'!B89</f>
        <v>06.03.100</v>
      </c>
      <c r="C39" s="140" t="str">
        <f>'Planilha Estimativa'!E89</f>
        <v>CABOS E FIOS</v>
      </c>
      <c r="D39" s="104"/>
      <c r="E39" s="114"/>
      <c r="F39" s="108"/>
      <c r="G39" s="137"/>
    </row>
    <row r="40" spans="2:8" ht="15.75" thickBot="1">
      <c r="B40" s="88" t="str">
        <f>'Planilha Estimativa'!B93</f>
        <v>06.04.100</v>
      </c>
      <c r="C40" s="140" t="str">
        <f>'Planilha Estimativa'!E93</f>
        <v>LUMINARIAS</v>
      </c>
      <c r="D40" s="104"/>
      <c r="E40" s="164"/>
      <c r="F40" s="174"/>
      <c r="G40" s="153"/>
    </row>
    <row r="41" spans="2:8">
      <c r="B41" s="84" t="str">
        <f>'Planilha Estimativa'!B98</f>
        <v>07.00.000</v>
      </c>
      <c r="C41" s="85" t="str">
        <f>'Planilha Estimativa'!E98</f>
        <v>Serviços Complemetares</v>
      </c>
      <c r="D41" s="86">
        <f>'Planilha Estimativa'!J102</f>
        <v>3003.0066000000002</v>
      </c>
      <c r="E41" s="69">
        <v>0</v>
      </c>
      <c r="F41" s="69">
        <v>0</v>
      </c>
      <c r="G41" s="123">
        <v>1</v>
      </c>
      <c r="H41" s="48"/>
    </row>
    <row r="42" spans="2:8" ht="15.75" thickBot="1">
      <c r="B42" s="89"/>
      <c r="C42" s="71"/>
      <c r="D42" s="83"/>
      <c r="E42" s="159">
        <f>D41*E41</f>
        <v>0</v>
      </c>
      <c r="F42" s="107">
        <f>D41*F41</f>
        <v>0</v>
      </c>
      <c r="G42" s="124">
        <f>D41*G41</f>
        <v>3003.0066000000002</v>
      </c>
      <c r="H42" s="37"/>
    </row>
    <row r="43" spans="2:8" ht="15.75" thickBot="1">
      <c r="B43" s="90" t="str">
        <f>'Planilha Estimativa'!B100</f>
        <v>07.01.100</v>
      </c>
      <c r="C43" s="91" t="str">
        <f>'Planilha Estimativa'!E100</f>
        <v>Limpeza da Obra</v>
      </c>
      <c r="D43" s="92"/>
      <c r="E43" s="165"/>
      <c r="F43" s="166"/>
      <c r="G43" s="141"/>
    </row>
    <row r="44" spans="2:8" ht="15.75" thickBot="1">
      <c r="B44" s="93"/>
      <c r="C44" s="58"/>
      <c r="D44" s="94"/>
      <c r="E44" s="94"/>
      <c r="F44" s="95"/>
      <c r="G44" s="95"/>
    </row>
    <row r="45" spans="2:8" ht="15.75" thickBot="1">
      <c r="B45" s="96"/>
      <c r="C45" s="97" t="s">
        <v>260</v>
      </c>
      <c r="D45" s="105">
        <f>'Planilha Estimativa'!J104</f>
        <v>91880.675727918016</v>
      </c>
      <c r="E45" s="144">
        <v>0.45</v>
      </c>
      <c r="F45" s="144">
        <v>0.45</v>
      </c>
      <c r="G45" s="145">
        <v>0.1</v>
      </c>
      <c r="H45" s="48"/>
    </row>
    <row r="46" spans="2:8">
      <c r="B46" s="98"/>
      <c r="C46" s="99"/>
      <c r="D46" s="143"/>
      <c r="E46" s="143">
        <f>$D$45*E45</f>
        <v>41346.304077563109</v>
      </c>
      <c r="F46" s="171">
        <f>D45*F45</f>
        <v>41346.304077563109</v>
      </c>
      <c r="G46" s="171">
        <f>D45*G45</f>
        <v>9188.0675727918024</v>
      </c>
      <c r="H46" s="37"/>
    </row>
    <row r="47" spans="2:8" ht="15.75" thickBot="1">
      <c r="B47" s="93"/>
      <c r="C47" s="58"/>
      <c r="D47" s="114"/>
      <c r="E47" s="167"/>
      <c r="F47" s="168"/>
      <c r="G47" s="169"/>
    </row>
    <row r="48" spans="2:8">
      <c r="B48" s="416" t="s">
        <v>261</v>
      </c>
      <c r="C48" s="417"/>
      <c r="D48" s="170">
        <f>D45+D41+D35+D32+D28+D25+D18+D15</f>
        <v>459550.44654791808</v>
      </c>
      <c r="E48" s="160"/>
      <c r="F48" s="161"/>
      <c r="G48" s="162"/>
    </row>
    <row r="49" spans="2:73">
      <c r="B49" s="418" t="s">
        <v>262</v>
      </c>
      <c r="C49" s="419"/>
      <c r="D49" s="163"/>
      <c r="E49" s="110">
        <f>E16+E19+E46</f>
        <v>81013.932227563113</v>
      </c>
      <c r="F49" s="110">
        <f>F16+F19+F26+F29+F33+F36+F42+F46</f>
        <v>327308.93773236312</v>
      </c>
      <c r="G49" s="374">
        <f>G16+G19+G26+G29+G33+G36+G42+G46</f>
        <v>51227.576587991804</v>
      </c>
      <c r="H49" s="37"/>
      <c r="I49" s="37"/>
    </row>
    <row r="50" spans="2:73">
      <c r="B50" s="418" t="s">
        <v>263</v>
      </c>
      <c r="C50" s="419"/>
      <c r="D50" s="115"/>
      <c r="E50" s="111">
        <f>E49/D48</f>
        <v>0.17628952998768474</v>
      </c>
      <c r="F50" s="111">
        <f>F49/D48</f>
        <v>0.71223723138790174</v>
      </c>
      <c r="G50" s="375">
        <f>G49/D48</f>
        <v>0.1114732386244134</v>
      </c>
      <c r="H50" s="48"/>
      <c r="I50" s="48"/>
    </row>
    <row r="51" spans="2:73">
      <c r="B51" s="418" t="s">
        <v>264</v>
      </c>
      <c r="C51" s="419"/>
      <c r="D51" s="115"/>
      <c r="E51" s="112">
        <f>E49</f>
        <v>81013.932227563113</v>
      </c>
      <c r="F51" s="112">
        <f>E51+F49</f>
        <v>408322.86995992623</v>
      </c>
      <c r="G51" s="376">
        <f>F51+G49</f>
        <v>459550.44654791802</v>
      </c>
      <c r="H51" s="37"/>
    </row>
    <row r="52" spans="2:73" ht="15.75" thickBot="1">
      <c r="B52" s="414" t="s">
        <v>265</v>
      </c>
      <c r="C52" s="415"/>
      <c r="D52" s="115"/>
      <c r="E52" s="113">
        <f>E50</f>
        <v>0.17628952998768474</v>
      </c>
      <c r="F52" s="113">
        <f>F50+E52</f>
        <v>0.8885267613755865</v>
      </c>
      <c r="G52" s="100">
        <f>G50+F52</f>
        <v>0.99999999999999989</v>
      </c>
      <c r="H52" s="48"/>
    </row>
    <row r="53" spans="2:73">
      <c r="B53" s="49" t="s">
        <v>266</v>
      </c>
      <c r="C53" s="50"/>
      <c r="D53" s="38"/>
      <c r="E53" s="38"/>
      <c r="F53" s="51"/>
      <c r="G53" s="101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</row>
    <row r="54" spans="2:73">
      <c r="B54" s="102" t="s">
        <v>267</v>
      </c>
      <c r="C54" s="57"/>
      <c r="D54" s="57"/>
      <c r="E54" s="57"/>
      <c r="F54" s="57"/>
      <c r="G54" s="57"/>
    </row>
  </sheetData>
  <mergeCells count="6">
    <mergeCell ref="C12:F12"/>
    <mergeCell ref="B52:C52"/>
    <mergeCell ref="B48:C48"/>
    <mergeCell ref="B49:C49"/>
    <mergeCell ref="B50:C50"/>
    <mergeCell ref="B51:C51"/>
  </mergeCells>
  <pageMargins left="0.51181102362204722" right="0.31496062992125984" top="0.59055118110236227" bottom="0.59055118110236227" header="0.31496062992125984" footer="0.31496062992125984"/>
  <pageSetup paperSize="9" scale="78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Original</vt:lpstr>
      <vt:lpstr>Planilha Estimativa</vt:lpstr>
      <vt:lpstr>Plan2</vt:lpstr>
      <vt:lpstr>Plan3</vt:lpstr>
      <vt:lpstr>Cronog. Físico-Financeiro</vt:lpstr>
      <vt:lpstr>'Cronog. Físico-Financeiro'!Area_de_impressao</vt:lpstr>
      <vt:lpstr>'Planilha Estimativa'!Area_de_impressao</vt:lpstr>
      <vt:lpstr>'Cronog. Físico-Financeiro'!Titulos_de_impressao</vt:lpstr>
      <vt:lpstr>'Planilha Estimativa'!Titulos_de_impressao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rossano.bohnert</dc:creator>
  <cp:keywords/>
  <dc:description/>
  <cp:lastModifiedBy>Percival Bispo Bizerra</cp:lastModifiedBy>
  <cp:revision/>
  <dcterms:created xsi:type="dcterms:W3CDTF">2014-11-28T11:56:23Z</dcterms:created>
  <dcterms:modified xsi:type="dcterms:W3CDTF">2023-10-27T23:12:41Z</dcterms:modified>
  <cp:category/>
  <cp:contentStatus/>
</cp:coreProperties>
</file>